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45" yWindow="165" windowWidth="20040" windowHeight="6210" tabRatio="895" activeTab="0"/>
  </bookViews>
  <sheets>
    <sheet name="Sommaire (FR)" sheetId="121" r:id="rId1"/>
    <sheet name="Outline (EN)" sheetId="122" r:id="rId2"/>
    <sheet name="def_pac" sheetId="4" r:id="rId3"/>
    <sheet name="SCF" sheetId="35" r:id="rId4"/>
    <sheet name="BMAF" sheetId="2" r:id="rId5"/>
    <sheet name="AF_CM" sheetId="3" r:id="rId6"/>
    <sheet name="AF_maj" sheetId="36" r:id="rId7"/>
    <sheet name="AF_P" sheetId="37" r:id="rId8"/>
    <sheet name="ICAF" sheetId="80" r:id="rId9"/>
    <sheet name="ASU_P" sheetId="81" r:id="rId10"/>
    <sheet name="ASU_M" sheetId="82" r:id="rId11"/>
    <sheet name="AFG_C" sheetId="83" r:id="rId12"/>
    <sheet name="AFG_P" sheetId="84" r:id="rId13"/>
    <sheet name="AMF_P" sheetId="85" r:id="rId14"/>
    <sheet name="AMF_M" sheetId="86" r:id="rId15"/>
    <sheet name="AMF_maj" sheetId="87" r:id="rId16"/>
    <sheet name="CF_CM" sheetId="5" r:id="rId17"/>
    <sheet name="CF_maj" sheetId="38" r:id="rId18"/>
    <sheet name="CF_P" sheetId="88" r:id="rId19"/>
    <sheet name="ARS_C" sheetId="39" r:id="rId20"/>
    <sheet name="ARS_M" sheetId="40" r:id="rId21"/>
    <sheet name="ARS_maj" sheetId="41" r:id="rId22"/>
    <sheet name="ARS_P" sheetId="42" r:id="rId23"/>
    <sheet name="ARS_min" sheetId="43" r:id="rId24"/>
    <sheet name="APN_T" sheetId="93" r:id="rId25"/>
    <sheet name="APrN_T" sheetId="94" r:id="rId26"/>
    <sheet name="APJE_CM" sheetId="44" r:id="rId27"/>
    <sheet name="APJE_P" sheetId="45" r:id="rId28"/>
    <sheet name="AA_M" sheetId="20" r:id="rId29"/>
    <sheet name="AA_P" sheetId="46" r:id="rId30"/>
    <sheet name="PAJE_CM" sheetId="9" r:id="rId31"/>
    <sheet name="PAJE_NA" sheetId="19" r:id="rId32"/>
    <sheet name="PAJE_P" sheetId="47" r:id="rId33"/>
    <sheet name="APE" sheetId="89" r:id="rId34"/>
    <sheet name="ASF" sheetId="21" r:id="rId35"/>
    <sheet name="AES" sheetId="95" r:id="rId36"/>
    <sheet name="AEEH" sheetId="96" r:id="rId37"/>
    <sheet name="APP" sheetId="97" r:id="rId38"/>
    <sheet name="AJPP" sheetId="98" r:id="rId39"/>
    <sheet name="PD" sheetId="90" r:id="rId40"/>
    <sheet name="PJM_CF" sheetId="91" r:id="rId41"/>
    <sheet name="PJM_prets" sheetId="92" r:id="rId42"/>
    <sheet name="ALF1" sheetId="57" r:id="rId43"/>
    <sheet name="ALF2" sheetId="58" r:id="rId44"/>
    <sheet name="ALF3" sheetId="59" r:id="rId45"/>
    <sheet name="ALF4" sheetId="62" r:id="rId46"/>
    <sheet name="ALF5" sheetId="61" r:id="rId47"/>
    <sheet name="ALF6" sheetId="65" r:id="rId48"/>
    <sheet name="ALF7" sheetId="79" r:id="rId49"/>
    <sheet name="ALF8" sheetId="66" r:id="rId50"/>
    <sheet name="ALF9" sheetId="63" r:id="rId51"/>
    <sheet name="ALF10" sheetId="64" r:id="rId52"/>
    <sheet name="ALF11" sheetId="68" r:id="rId53"/>
    <sheet name="ALF12" sheetId="67" r:id="rId54"/>
    <sheet name="ALF13" sheetId="60" r:id="rId55"/>
    <sheet name="RMI_C" sheetId="119" r:id="rId56"/>
    <sheet name="RMI_M" sheetId="118" r:id="rId57"/>
    <sheet name="RMI_maj" sheetId="117" r:id="rId58"/>
    <sheet name="RMI_FL" sheetId="116" r:id="rId59"/>
    <sheet name="RMI_min" sheetId="115" r:id="rId60"/>
    <sheet name="API_C" sheetId="114" r:id="rId61"/>
    <sheet name="API_M" sheetId="113" r:id="rId62"/>
    <sheet name="API_FL" sheetId="112" r:id="rId63"/>
    <sheet name="RSA_C1" sheetId="24" r:id="rId64"/>
    <sheet name="RSA_M" sheetId="54" r:id="rId65"/>
    <sheet name="RSA_maj1" sheetId="74" r:id="rId66"/>
    <sheet name="RSA_C2" sheetId="56" r:id="rId67"/>
    <sheet name="RSA_maj2" sheetId="75" r:id="rId68"/>
    <sheet name="RSA_FL" sheetId="76" r:id="rId69"/>
    <sheet name="RSA_min" sheetId="78" r:id="rId70"/>
    <sheet name="RSA_J" sheetId="55" r:id="rId71"/>
    <sheet name="ASI_cond_gen" sheetId="100" r:id="rId72"/>
    <sheet name="ASI_montants" sheetId="99" r:id="rId73"/>
  </sheets>
  <definedNames>
    <definedName name="_xlnm.Print_Area" localSheetId="59">'RMI_min'!$A$1:$E$9</definedName>
  </definedNames>
  <calcPr calcId="125725"/>
</workbook>
</file>

<file path=xl/sharedStrings.xml><?xml version="1.0" encoding="utf-8"?>
<sst xmlns="http://schemas.openxmlformats.org/spreadsheetml/2006/main" count="2053" uniqueCount="1471">
  <si>
    <t>Plafonds de ressources</t>
  </si>
  <si>
    <t>Décret 96-1246 du 26/12/1996</t>
  </si>
  <si>
    <t>Décret 98-1200 du 28/12/1998</t>
  </si>
  <si>
    <t>Décret 99-1222 du 30/12/1999</t>
  </si>
  <si>
    <t>Références législatives - revalorisation des plafonds</t>
  </si>
  <si>
    <t>Arrêté du 16/07/2004</t>
  </si>
  <si>
    <t>Arrêté du 10/07/2007</t>
  </si>
  <si>
    <t>Arrêté du 31/12/2008</t>
  </si>
  <si>
    <t>Arrêté du 29/12/2009</t>
  </si>
  <si>
    <t>Arrêté du 30/12/2010</t>
  </si>
  <si>
    <t>Décret 97-794 du 22/08/1997</t>
  </si>
  <si>
    <t>Décret 98-718 du 19/08/1998</t>
  </si>
  <si>
    <t>Décret 99-712 du 03/08/1999</t>
  </si>
  <si>
    <t>Décret 2000-776 du 01/08/2000</t>
  </si>
  <si>
    <t>21/12/2007
02/08/2008</t>
  </si>
  <si>
    <t>Décret 99-535 du 28/06/1999</t>
  </si>
  <si>
    <t>Création d'une condition de ressources transitoire (avant une réforme globale prévue des prestations familiales)</t>
  </si>
  <si>
    <t>Suppression de la condition de ressources</t>
  </si>
  <si>
    <t>Modification des conditions d'âge pour les majorations</t>
  </si>
  <si>
    <t>Création majoration pour les enfants de plus de 20 ans</t>
  </si>
  <si>
    <t>Citer cette source:</t>
  </si>
  <si>
    <t>Notes</t>
  </si>
  <si>
    <t>Mois de grossesse où ouverture des droits</t>
  </si>
  <si>
    <t>Nombre d'enfants minimal</t>
  </si>
  <si>
    <t>Décret 98-3 du 5/01/1998</t>
  </si>
  <si>
    <t>Arrêté du 14/05/1997</t>
  </si>
  <si>
    <t>Décret 99-534 du 25/06/1999</t>
  </si>
  <si>
    <t>Arrêté du 26/06/2003</t>
  </si>
  <si>
    <t>Arrêté du 16/07/2004</t>
  </si>
  <si>
    <t>Arrêté du 10/07/2007</t>
  </si>
  <si>
    <t>Arrêté du 29/12/2009</t>
  </si>
  <si>
    <t>Arrêté du 30/12/2010</t>
  </si>
  <si>
    <t>Décret 2001-8 du 04/01/2001</t>
  </si>
  <si>
    <t>Décret 2002-1567 du 23/12/2002</t>
  </si>
  <si>
    <t>Décret 2001-1241 du 21/12/2001</t>
  </si>
  <si>
    <t>Décret 2003-1251 du 23/12/2003</t>
  </si>
  <si>
    <t>Décret 2004-1458 du 23/12/2004</t>
  </si>
  <si>
    <t>Décret 2005-1769 du 30/12/2005</t>
  </si>
  <si>
    <t>Décret 2006-1754 du 23/12/2006</t>
  </si>
  <si>
    <t>Décret 2007-1755 du 13/12/2007</t>
  </si>
  <si>
    <t>Décret 2008-1559 du 31/12/2008</t>
  </si>
  <si>
    <t>Décret 2009-1733 du 29/12/2009</t>
  </si>
  <si>
    <t>Décret 2010-1766 du 30/12/2010</t>
  </si>
  <si>
    <t>25/01/1996
22/06/1996
23/02/1995</t>
  </si>
  <si>
    <t>Passage de l'âge limite à 21 ans (sous réserve d'un plafond de ressources)</t>
  </si>
  <si>
    <t>Changement de taux. Au regard de la date, ce changement s'applique à la rentrée 2001</t>
  </si>
  <si>
    <t>Arrêté du 31/12/2008</t>
  </si>
  <si>
    <t>Références législatives</t>
  </si>
  <si>
    <t>05/07/2005
17/09/2005</t>
  </si>
  <si>
    <t>Arrêté du 01/08/2005</t>
  </si>
  <si>
    <t>Arrêté du 17/07/2006</t>
  </si>
  <si>
    <t>Arrêté du 29/04/2002</t>
  </si>
  <si>
    <t>Arrêté du 28/06/2001</t>
  </si>
  <si>
    <t>Arrêté du 30/06/2000</t>
  </si>
  <si>
    <t>Décret 96-1168 du 26/12/1996</t>
  </si>
  <si>
    <t>Décret 97-1250 du 29/12/1997</t>
  </si>
  <si>
    <t>Décret 98-1181 du 23/12/1998</t>
  </si>
  <si>
    <t>Décret 99-1045 du 14/12/1999</t>
  </si>
  <si>
    <t>Décret 2000-1286 du 26/12/2000</t>
  </si>
  <si>
    <t>Décret 2001-1319 du 28/12/2001</t>
  </si>
  <si>
    <t>Décret 2002-1617 du 31/12/2002</t>
  </si>
  <si>
    <t>Décret 2003-1282 du 26/12/2003</t>
  </si>
  <si>
    <t>Décret 2004-1537 du 30/12/2004</t>
  </si>
  <si>
    <t>Décret 2005-1700 du 29/12/2005</t>
  </si>
  <si>
    <t>Décret 2007-32 du 08/01/2007</t>
  </si>
  <si>
    <t>Décret 2009-190 du 17/02/2009</t>
  </si>
  <si>
    <t>Décret 2010-54 du 15/01/2010</t>
  </si>
  <si>
    <t>Décret 2011-230 du 01/03/2011</t>
  </si>
  <si>
    <t>Décret 2001-1203, art. 2 du 17/12/2001 (modif Décret 88-1112, art. 2 du 12/12/1988)</t>
  </si>
  <si>
    <t>Décret 90-386, art. 1 du 09/05/1990 (modif Décret 88-1111 du 12/12/1988, art. 1)</t>
  </si>
  <si>
    <t>Décret 2010-961 du 25/08/2010, art. 1 (crée art. D262-25-1 du CASF)</t>
  </si>
  <si>
    <t>Décret 85-1353, art. 1 du 17/12/1985 (crée l'art. R524-5 du CSS)</t>
  </si>
  <si>
    <t>Décret 2009-404, art. 4 du 15/04/2009 (abroge l'art. R524-2 du CSS)</t>
  </si>
  <si>
    <t>Décret 85-1353, art. 1 du 17/12/1985 (crée art. R524-4 du CSS)</t>
  </si>
  <si>
    <t>Même évaluation de l'avantage en nature que pour les cotisations sociales</t>
  </si>
  <si>
    <t>Décret 97-1245, art. 1 du 29/12/1997 (modif art. R512-2 du CSS)</t>
  </si>
  <si>
    <t>Décret 98-1213, art. 1 du 29/12/1998 (modif art. R512-2 du CSS)</t>
  </si>
  <si>
    <t>Décret 2000-71, art. 1 du 28/01/2000 (modif art. R512-2 du CSS)</t>
  </si>
  <si>
    <t>Décret 98-1214, art. 1 du 29/12/1998 (modif art. D521-1 du CSS)</t>
  </si>
  <si>
    <t>Décret 2008-409, art. 1 du 28/04/2008 (modif art. R521-1 du CSS)
Décret 2008-410, art. 1 du 28/04/2008 (modif art. D521-1 du CSS)</t>
  </si>
  <si>
    <t>29/04/2008
29/04/2008</t>
  </si>
  <si>
    <t>LFSS 98-1194, art. 18 du 23/12/1998 (modif art. L521-1 du CSS)</t>
  </si>
  <si>
    <t>LFSS 97-1164, art. 23 du 19/12/1997 (modif art. L521-1 du CSS)
Décret 98-108, art. 1 du 26/02/1998 (fixe les plafonds)</t>
  </si>
  <si>
    <t>23/12/1997
27/02/1998</t>
  </si>
  <si>
    <t>21/12/1985
31/08/1989</t>
  </si>
  <si>
    <t>Décret 2000-71, art. 3 du 28/01/2000 (modif art. R522-1 du CSS)</t>
  </si>
  <si>
    <t>Décret 2003-1393, art. 1 du 31/12/2003 (modif art. R522-2 du CSS)</t>
  </si>
  <si>
    <r>
      <rPr>
        <i/>
        <sz val="11"/>
        <color theme="1"/>
        <rFont val="Calibri"/>
        <family val="2"/>
        <scheme val="minor"/>
      </rPr>
      <t>La loi :</t>
    </r>
    <r>
      <rPr>
        <sz val="11"/>
        <color theme="1"/>
        <rFont val="Calibri"/>
        <family val="2"/>
        <scheme val="minor"/>
      </rPr>
      <t xml:space="preserve"> Le montant varie avec l'âge
</t>
    </r>
    <r>
      <rPr>
        <i/>
        <sz val="11"/>
        <color theme="1"/>
        <rFont val="Calibri"/>
        <family val="2"/>
        <scheme val="minor"/>
      </rPr>
      <t>Le décret :</t>
    </r>
    <r>
      <rPr>
        <sz val="11"/>
        <color theme="1"/>
        <rFont val="Calibri"/>
        <family val="2"/>
        <scheme val="minor"/>
      </rPr>
      <t xml:space="preserve"> Changement de taux. Au regard de la date du JO, ce nouveau taux devrait s'appliquer pour la rentrée 2008. Or, ce n'est pas la cas : cf. dico permanent</t>
    </r>
  </si>
  <si>
    <t>Décret 2001-719, art. 1 du 31/07/2001 (modif art. D543-1 du CSS)</t>
  </si>
  <si>
    <t>Loi n°2007-1786, art. 93 du 19/12/2007 (modif art. L543-1 du CSS)
Décret 2008-767, art. 1 du 31/07/2008 (modif art. D543-1 du CSS)</t>
  </si>
  <si>
    <t>Montant en-dessous duquel l'ARS n'est pas versée</t>
  </si>
  <si>
    <t>Décret 2002-1060, art. 2 du 07/08/2002 (crée art. D543-2 du CSS)</t>
  </si>
  <si>
    <t>Loi 2003-1199, art. 60 II du 18/12/2003 (modif art. L531-1 du CSS)
Décret 2003-1394, art. 1 du 31/12/2003 (modif art. D531-1 du CSS)</t>
  </si>
  <si>
    <t>19/12/2003
01/01/2004</t>
  </si>
  <si>
    <t>Décret 2003-1393, art. 2 du 31/12/2003 (abroge art. R531-9 du CSS)
Loi 2003-1199, art. 60 II du 18/12/2003 (modif L531-2 du CSS)</t>
  </si>
  <si>
    <t>01/01/2004
19/12/2003</t>
  </si>
  <si>
    <t>Décret 85-1353, art. 1 du 17/12/1985 (crée art. L522-2 et R522-2 du CSS)</t>
  </si>
  <si>
    <t>Suppression de l'APJE =&gt; le renvoi à la réglementation des plafonds de l'APJE n'est plus possible.
=&gt; règlementation propre au CF</t>
  </si>
  <si>
    <t>La PAJE remplace en partie l'allocation d'adoption. Mais, transition progressive, jusqu'à fin 2006 (cf. art. 60, VIII de la loi).</t>
  </si>
  <si>
    <t>Loi n°96-604, art. 51 et 49 du 05/07/1996 (modif art. L535-1 et L535-2 du CSS)</t>
  </si>
  <si>
    <t>Montants</t>
  </si>
  <si>
    <t>Disparition du dispositif</t>
  </si>
  <si>
    <t>Loi 2003-1199, art. 60 II du 18/12/2003 (abroge art. L535-1 et L535-2 du CSS)</t>
  </si>
  <si>
    <t>Décret 2003-1393, art. 2 du 31/12/2003 (modif art. R531-1 du CSS)</t>
  </si>
  <si>
    <t>Loi 2003-1199, art. 60 II, du 18/12/2003 (modif art. L531-2 du CSS)
Décret 2003-1394, art. 1 du 31/12/2003 (crée art. D531-2 du CSS)</t>
  </si>
  <si>
    <t>Loi 2005-744, art. 8 du 04/07/2005 (modif art. L531-2 du CSS)
Décret 2005-1172, art. 1 du 12/09/2005 (modif art. D531-2 du CSS)</t>
  </si>
  <si>
    <r>
      <rPr>
        <i/>
        <sz val="11"/>
        <color theme="1"/>
        <rFont val="Calibri"/>
        <family val="2"/>
        <scheme val="minor"/>
      </rPr>
      <t>Loi</t>
    </r>
    <r>
      <rPr>
        <sz val="11"/>
        <color theme="1"/>
        <rFont val="Calibri"/>
        <family val="2"/>
        <scheme val="minor"/>
      </rPr>
      <t xml:space="preserve"> : Le montant de la prime devient majoré en cas d'adoption.
</t>
    </r>
    <r>
      <rPr>
        <i/>
        <sz val="11"/>
        <color theme="1"/>
        <rFont val="Calibri"/>
        <family val="2"/>
        <scheme val="minor"/>
      </rPr>
      <t xml:space="preserve">Décret </t>
    </r>
    <r>
      <rPr>
        <sz val="11"/>
        <color theme="1"/>
        <rFont val="Calibri"/>
        <family val="2"/>
        <scheme val="minor"/>
      </rPr>
      <t>: précise le nouveau taux pour la prime à l'adoption.</t>
    </r>
  </si>
  <si>
    <t>art. D531-1 : fixe l'âge limite
art. D531-3 : fixe le montant de l'aide (en % de la BMAF)</t>
  </si>
  <si>
    <t>Prime versée "avant la fin du dernier jour du mois civil suivant le sixième mois de la grossesse" (cf. art. D531-2 du CSS)</t>
  </si>
  <si>
    <t>24/12/2002
28/06/2003</t>
  </si>
  <si>
    <t>Décret 90-526, art. 1 et 5 du 28/06/1990, en vigueur au 01/07/1990 (modif art. R512-2 du CSS)</t>
  </si>
  <si>
    <t>Chaque enfant "qui atteindra son sixième anniversaire avant le 1er février de l'année suivant celle de la rentrée scolaire" (art. R543-2 du CSS)</t>
  </si>
  <si>
    <r>
      <rPr>
        <i/>
        <sz val="11"/>
        <color theme="1"/>
        <rFont val="Calibri"/>
        <family val="2"/>
        <scheme val="minor"/>
      </rPr>
      <t xml:space="preserve">Entrée à 6 ans : </t>
    </r>
    <r>
      <rPr>
        <sz val="11"/>
        <color theme="1"/>
        <rFont val="Calibri"/>
        <family val="2"/>
        <scheme val="minor"/>
      </rPr>
      <t xml:space="preserve">Chaque enfant "qui atteindra son sixième anniversaire avant le 1er février de l'année suivant celle de la rentrée scolaire" (art. R543-2 du CSS)
</t>
    </r>
    <r>
      <rPr>
        <i/>
        <sz val="11"/>
        <color theme="1"/>
        <rFont val="Calibri"/>
        <family val="2"/>
        <scheme val="minor"/>
      </rPr>
      <t>Limite de 11 ans :</t>
    </r>
    <r>
      <rPr>
        <sz val="11"/>
        <color theme="1"/>
        <rFont val="Calibri"/>
        <family val="2"/>
        <scheme val="minor"/>
      </rPr>
      <t xml:space="preserve"> l'enfant sort de cette catégorie s'il atteint ses 11 ans "au cours de l'année civile de la rentrée scolaire" (art. R543-2 du CSS)</t>
    </r>
  </si>
  <si>
    <r>
      <rPr>
        <i/>
        <sz val="11"/>
        <color theme="1"/>
        <rFont val="Calibri"/>
        <family val="2"/>
        <scheme val="minor"/>
      </rPr>
      <t>Limite de 15 ans :</t>
    </r>
    <r>
      <rPr>
        <sz val="11"/>
        <color theme="1"/>
        <rFont val="Calibri"/>
        <family val="2"/>
        <scheme val="minor"/>
      </rPr>
      <t xml:space="preserve"> l'enfant entre dans cette catégorie s'il atteint ses 15 ans "au cours de l'année civile de la rentrée scolaire" (art. R543-2 du CSS)
</t>
    </r>
    <r>
      <rPr>
        <i/>
        <sz val="11"/>
        <color theme="1"/>
        <rFont val="Calibri"/>
        <family val="2"/>
        <scheme val="minor"/>
      </rPr>
      <t>Limite de 18 ans :</t>
    </r>
    <r>
      <rPr>
        <sz val="11"/>
        <color theme="1"/>
        <rFont val="Calibri"/>
        <family val="2"/>
        <scheme val="minor"/>
      </rPr>
      <t xml:space="preserve"> "tout enfant qui n'a pas atteint l'âge de dix-huit ans révolus au 15 septembre de l'année considérée"(art. R543-2 du CSS)</t>
    </r>
  </si>
  <si>
    <r>
      <rPr>
        <i/>
        <sz val="11"/>
        <color theme="1"/>
        <rFont val="Calibri"/>
        <family val="2"/>
        <scheme val="minor"/>
      </rPr>
      <t xml:space="preserve">Limite de 11 ans : </t>
    </r>
    <r>
      <rPr>
        <sz val="11"/>
        <color theme="1"/>
        <rFont val="Calibri"/>
        <family val="2"/>
        <scheme val="minor"/>
      </rPr>
      <t xml:space="preserve">l'enfant entre dans cette catégorie s'il atteint ses 11 ans "au cours de l'année civile de la rentrée scolaire" (art. R543-2 du CSS)
</t>
    </r>
    <r>
      <rPr>
        <i/>
        <sz val="11"/>
        <color theme="1"/>
        <rFont val="Calibri"/>
        <family val="2"/>
        <scheme val="minor"/>
      </rPr>
      <t>Limite de 15 ans :</t>
    </r>
    <r>
      <rPr>
        <sz val="11"/>
        <color theme="1"/>
        <rFont val="Calibri"/>
        <family val="2"/>
        <scheme val="minor"/>
      </rPr>
      <t xml:space="preserve"> l'enfant sort de cette catégorie s'il atteint ses 15 ans "au cours de l'année civile de la rentrée scolaire" (art. R543-2 du CSS)</t>
    </r>
  </si>
  <si>
    <t>Ouverture des droits "à compter du premier jour du mois civil suivant le troisième mois de grossesse" (art. R531-1 du CSS).</t>
  </si>
  <si>
    <t>Ouverture des droits "jusqu'au dernier jour du mois civil précédant celui au cours duquel l'enfant ou le plus jeune des enfants à charge atteint l'âge de trois ans" (art. R531-1 du CSS).</t>
  </si>
  <si>
    <t>Loi n°2006-1666, art. 135 du 21/12/2006 (modif art. L524-1 du CSS)
Décret 2007-125, art. 1 du 30/01/2007 (modif art. D524-1 du CSS)</t>
  </si>
  <si>
    <t>27/12/2006
31/01/2007</t>
  </si>
  <si>
    <t>Décret 2009-404, art. 4 du 15/04/2009 (abroge art. D524-1 du CSS)</t>
  </si>
  <si>
    <t>Décret 88-1111, Titre 2, art. 4 et 9 du 12/12/1988</t>
  </si>
  <si>
    <t>Décret 85-1353, art. 1 du 17/12/1985 (crée art. R524-6 du CSS)</t>
  </si>
  <si>
    <t>Décret 2009-404, art. 4 du 15/04/2009 (abroge art. R524-18 du CSS)</t>
  </si>
  <si>
    <t>Abrogation de l'API</t>
  </si>
  <si>
    <t>Montant minimum</t>
  </si>
  <si>
    <t>Condition d'âge pour l'allocataire</t>
  </si>
  <si>
    <t>Loi 92-722 du 29/07/1992, art. 4 (modif art. 2 de la loi 88-1088 du 01/12/1988)</t>
  </si>
  <si>
    <t>Loi 2008-1249, art. 3 du 01/12/2008 (modif art. L262-4 du CASF)</t>
  </si>
  <si>
    <t>Conditions générales</t>
  </si>
  <si>
    <t>Age limite (pour un enfant non adopté)</t>
  </si>
  <si>
    <t>Age limite (pour les enfants adoptés)</t>
  </si>
  <si>
    <t>Conditions pour qu'un enfant adopté ouvre droit à la prime à son arrivée</t>
  </si>
  <si>
    <t>Décret 95-1158, art. 1 du 02/11/1995 (modif art. D542-1 du CSS)</t>
  </si>
  <si>
    <t xml:space="preserve">N avec 0 personne à charge
</t>
  </si>
  <si>
    <t xml:space="preserve">N avec 1 personne à charge
</t>
  </si>
  <si>
    <t>Seuil 1ère tranche</t>
  </si>
  <si>
    <t>Seuil 2ème tranche</t>
  </si>
  <si>
    <t>Seuil 3ème tranche</t>
  </si>
  <si>
    <t>Seuil 4ème tranche (et début 5ème tranche)</t>
  </si>
  <si>
    <t>Intervalles de ressources considérés</t>
  </si>
  <si>
    <t>taux pour le loyer minimum (Lo) : 1ère tranche</t>
  </si>
  <si>
    <t>taux pour le loyer minimum (Lo) : 2ème tranche</t>
  </si>
  <si>
    <t>taux pour le loyer minimum (Lo) : 3ème tranche</t>
  </si>
  <si>
    <t>taux pour le loyer minimum (Lo) : 4ème tranche</t>
  </si>
  <si>
    <t>taux pour le loyer minimum (Lo) : 5ème tranche</t>
  </si>
  <si>
    <t xml:space="preserve">Constante du coefficient K
</t>
  </si>
  <si>
    <t>Multiplicateur de N dans la formule de K</t>
  </si>
  <si>
    <t>Décret 89-831, art. 2 du 10/11/1989 (modif art. D542-7 du CSS)</t>
  </si>
  <si>
    <t>Décret 2001-698, art. 7 du 31/07/2001 (modif art. D542-7 du CSS)</t>
  </si>
  <si>
    <t>Décret 2004-463, art. 1 du 28/05/2004 (modif art. D542-7 du CSS)</t>
  </si>
  <si>
    <t>Décret 2006-1817, art. 1 du 23/12/2006 (modif art. D542-7 du CSS)</t>
  </si>
  <si>
    <t>Majoration par enfant de la majoration pour charges</t>
  </si>
  <si>
    <t>Arrêté du 14/11/1994, art. 1 et 3</t>
  </si>
  <si>
    <t>Arrêté du 10/09/1997, art. 1 et 3</t>
  </si>
  <si>
    <t>Arrêté du 11/09/1998, art. 1 et 3</t>
  </si>
  <si>
    <t>Plafond appliqué au loyer</t>
  </si>
  <si>
    <t>Même plafond que pour les non-meublés</t>
  </si>
  <si>
    <t>Deux tiers</t>
  </si>
  <si>
    <t>Décret 91-1159, art. 5 du 08/11/1991 (modif art. D542-30 du CSS)</t>
  </si>
  <si>
    <t>Après le 31/12/2007</t>
  </si>
  <si>
    <t>Arrêté du 26/12/2007, art. 4</t>
  </si>
  <si>
    <t>Après le 31/12/2008</t>
  </si>
  <si>
    <t>Arrêté du 31/12/2008, art. 4</t>
  </si>
  <si>
    <t>Arrêté du 30/12/2009, art. 4</t>
  </si>
  <si>
    <t>Après le 31/12/2009</t>
  </si>
  <si>
    <t>Après le 31/12/2010</t>
  </si>
  <si>
    <t>Arrêté du 30/12/2010, art. 4</t>
  </si>
  <si>
    <t>Après le 30/06/1994</t>
  </si>
  <si>
    <t>Après le 30/06/1997</t>
  </si>
  <si>
    <t>Après le 30/06/1998</t>
  </si>
  <si>
    <t>Après le 30/06/1999</t>
  </si>
  <si>
    <t>Arrêté du 28/06/1999, art. 1</t>
  </si>
  <si>
    <t xml:space="preserve">Arrêté du 11/09/1998, art. 1 </t>
  </si>
  <si>
    <t xml:space="preserve">Arrêté du 10/09/1997, art. 1 </t>
  </si>
  <si>
    <t xml:space="preserve">Arrêté du 14/11/1994, art. 1 </t>
  </si>
  <si>
    <t>Arrêté du 20/12/2002, art. 3</t>
  </si>
  <si>
    <t>Après le 30/06/2002</t>
  </si>
  <si>
    <t>Après le 30/06/2003</t>
  </si>
  <si>
    <t>Arrêté du 20/12/2002, art. 2</t>
  </si>
  <si>
    <t>Arrêté du 28/05/2004, art. 2</t>
  </si>
  <si>
    <t>Après le 31/08/2005</t>
  </si>
  <si>
    <t>Arrêté du 19/12/2005, art. 2</t>
  </si>
  <si>
    <t>Après le 31/12/2006</t>
  </si>
  <si>
    <t>Arrêté du 23/12/2006, art. 2</t>
  </si>
  <si>
    <t>Arrêté du 23/12/2006, art. 4</t>
  </si>
  <si>
    <t>Après le 30/06/2001</t>
  </si>
  <si>
    <t>Arrêté du 31/07/2001, art. 2</t>
  </si>
  <si>
    <t>Arrêté du 31/07/2001, art. 3</t>
  </si>
  <si>
    <t>Arrêté du 01/08/2000, art. 1</t>
  </si>
  <si>
    <t>Arrêté du 01/08/2000, art. 3</t>
  </si>
  <si>
    <t>Après le 30/06/2000</t>
  </si>
  <si>
    <t>Arrêté du 31/07/2001</t>
  </si>
  <si>
    <t>Décret 2000-1269, art. 2 du 26/12/2000 (crée art. D542-5-2 du CSS)</t>
  </si>
  <si>
    <t>Arrêté du 26/12/2000</t>
  </si>
  <si>
    <t>Décret 2001-698, art. 6 du 31/07/2001 (modif art. D542-5-2 du CSS)</t>
  </si>
  <si>
    <t>Changement de la participation minimale forfaitaire (composante de Po)</t>
  </si>
  <si>
    <t>Décret 2002-1485, art. 3 du 20/12/2002 (modif art. D542-5-2 du CSS)</t>
  </si>
  <si>
    <t>Décret 2004-463, art. 2 du 28/05/2004 (modif art. D542-5-2 du CSS)</t>
  </si>
  <si>
    <t>Article qui décrit le mode de calcul de la nouvelle ALF pour les locataires. On y trouve aussi les paramètres relatifs à Po (la participation minimale)</t>
  </si>
  <si>
    <t>Décret 2006-1817, art. 2 du 23/12/2006 (modif art. D542-5-2 du CSS)</t>
  </si>
  <si>
    <t>Décret 2007-1906, art. 1 du 26/12/2007 (modif art. D542-5-2 du CSS)</t>
  </si>
  <si>
    <t>Décret 2008-1557, art. 1 du 31/12/2008 (modif art. D542-5-2 du CSS)</t>
  </si>
  <si>
    <t>Décret 2009-1740, art. 1 du 30/12/2009 (modif art. D542-5-2 du CSS)</t>
  </si>
  <si>
    <t>Décret 2010-1765, art. 1 du 30/12/2010 (modif art. D542-5-2 du CSS)</t>
  </si>
  <si>
    <t>Loyer de référence</t>
  </si>
  <si>
    <t>Même loyers que les plafonds pour la zone 2</t>
  </si>
  <si>
    <t>Arrêté du 30/12/2009</t>
  </si>
  <si>
    <t>Arrêté du 23/12/2006</t>
  </si>
  <si>
    <t>Arrêté du 19/12/2005</t>
  </si>
  <si>
    <t>Arrêté du 28/05/2004</t>
  </si>
  <si>
    <t>Arrêté du 20/12/2002</t>
  </si>
  <si>
    <t>Montant forfaitaire de la participation minimale (Po)</t>
  </si>
  <si>
    <t>Montant proportionnel de la participation minimale (Po)</t>
  </si>
  <si>
    <t>Variation de TF par enfant supplémentaire</t>
  </si>
  <si>
    <t>Début de la 3ème tranche pour le calcul de TL</t>
  </si>
  <si>
    <t>TL pour la 2ème tranche</t>
  </si>
  <si>
    <t>TL pour la 3ème tranche</t>
  </si>
  <si>
    <t>TL pour la 1ère tranche</t>
  </si>
  <si>
    <t>Début de la 2ème tranche pour le calcul de TL (et fin de la 1ère tranche)</t>
  </si>
  <si>
    <t>Arrêté du 26/12/2000, art. 2</t>
  </si>
  <si>
    <t>Après le 30/06/1991</t>
  </si>
  <si>
    <t>Arrêté du 24/10/1990, art. 1</t>
  </si>
  <si>
    <t>Après le 30/06/1990</t>
  </si>
  <si>
    <t>Arrêté du 08/11/1991, art. 1</t>
  </si>
  <si>
    <t>Après le 30/06/1992</t>
  </si>
  <si>
    <t>Arrêté du 23/09/1992, art. 1</t>
  </si>
  <si>
    <t>Décret 91-1159, art. 1 du 08/11/1991 (modif art. D542-4 du CSS)</t>
  </si>
  <si>
    <t>Décret 2000-72, art. 1 du 28/01/2000 (modif art. D542-4 du CSS)</t>
  </si>
  <si>
    <t>Instaure un nouvel âge limite pour les enfants</t>
  </si>
  <si>
    <t>Décret 2007-1081, art. 4 du 10/07/2007 (modif art. D542-4 du CSS)</t>
  </si>
  <si>
    <t>Plafonds de ressources que les potentiels personnes à charge autre que les enfants doivent respectés</t>
  </si>
  <si>
    <t>Plafonds indiqués à l'art. L815-8 du CSS (législation sur les allocations aux personnes âgées)</t>
  </si>
  <si>
    <t>Décret 98-813, art. 1 du 11/09/1998 (modif art. D542-5 du CSS)</t>
  </si>
  <si>
    <t>Décret 99-539, art. 1 du 28/06/1999 (modif art. D542-5 du CSS)</t>
  </si>
  <si>
    <t>Décret 2001-698, art. 1 et 4 du 31/07/2001 (modif art. D542-5 du CSS)</t>
  </si>
  <si>
    <t>Décret 2002-1485, art. 2 du 20/12/2002 (modif art. D542-5 du CSS)</t>
  </si>
  <si>
    <t>Décret 2004-464, art. 1 du 28/05/2004 (modif art. D542-5 du CSS)</t>
  </si>
  <si>
    <t>Décret 2007-1081, art. 1 du 10/07/2007 (modif art. D542-5 du CSS)</t>
  </si>
  <si>
    <t>Décret 94-982, art. 4 du 14/11/1994 (modif art. D542-21 du CSS)</t>
  </si>
  <si>
    <t>Décret 97-831, art. 3 du 10/09/1997 (modif art. D542-21 du CSS)</t>
  </si>
  <si>
    <t>Décret 98-813, art. 3 du 11/09/1998 (modif art. D542-21 du CSS)</t>
  </si>
  <si>
    <t>Décret 99-539, art. 2 du 28/09/1999 (modif art. D542-21 du CSS)</t>
  </si>
  <si>
    <t>Décret 2001-698, art. 2 du 31/07/2001 (modif art. D542-21 du CSS)</t>
  </si>
  <si>
    <t>Décret 2002-1485, art. 5 du 20/12/2002 (modif art. D542-21 du CSS)</t>
  </si>
  <si>
    <t>Décret 2004-464, art. 3 du 28/05/2004 (modif art. D542-21 du CSS)</t>
  </si>
  <si>
    <t xml:space="preserve">Décret 2000-750, art. 2 du 01/08/2000 (modif art. D542-21 du CSS) </t>
  </si>
  <si>
    <t>Décret 2005-1607 : déplace les barèmes à l'art. D831-2-1 du CSS.</t>
  </si>
  <si>
    <t>Décret 2005-1607, art. 1 et 2du 19/12/2005 (modif art. D542-21 et D831-2-1 du CSS)</t>
  </si>
  <si>
    <t>Décret 2006-1817, art. 3 du 23/12/2006 (modif art. D831-2-1 du CSS)</t>
  </si>
  <si>
    <t>Décret 2007-1906, art. 2 du 26/12/2007 (modif art. D831-2-1 du CSS)</t>
  </si>
  <si>
    <t>Décret 2008-1557, art. 4 du 31/12/2008 (modif art. D831-2-1 du CSS)</t>
  </si>
  <si>
    <t>Décret 2009-1740, art. 2 du 30/12/2009 (modif art. D831-2-1 du CSS)</t>
  </si>
  <si>
    <t>Décret 2010-1765, art. 2 du 30/12/2010 (modif art. D831-2-1 du CSS)</t>
  </si>
  <si>
    <t>Abattement à appliquer à R1-R2 (il s'agit des abattements appliqués aux traitements et salaires et mentionnés dans le code général des impôts)</t>
  </si>
  <si>
    <t>Mesure du loyer pour les étudiants logeant en résidence universitaire</t>
  </si>
  <si>
    <t>Arrêté du 28/06/1999, art. 3</t>
  </si>
  <si>
    <t>Arrêté du 11/09/1998, art. 3</t>
  </si>
  <si>
    <t>Arrêté du 10/09/1997, art. 3</t>
  </si>
  <si>
    <t>Arrêté du 14/11/1994, art. 3</t>
  </si>
  <si>
    <t>Mêmes montants que pour les non-colocataires et les non-propriétaires</t>
  </si>
  <si>
    <t>Arrêté du 30/12/2010, art. 2</t>
  </si>
  <si>
    <t>Arrêté du 30/12/2009, art. 2</t>
  </si>
  <si>
    <t>Arrêté du 31/12/2008, art. 2</t>
  </si>
  <si>
    <t>Arrêté du 26/12/2007, art. 2</t>
  </si>
  <si>
    <t>Référence législative de tous les autres paramètres</t>
  </si>
  <si>
    <t xml:space="preserve">Majoration N par personne à charge supplémentaire
</t>
  </si>
  <si>
    <t>Plafonds indiqués à l'art. L815-9 du CSS (législation sur les allocations aux personnes âgées) multipliés par 1,25</t>
  </si>
  <si>
    <t>Majoration du loyer minimum (Lo)</t>
  </si>
  <si>
    <t>Majoration pour charges - personne isolée ou ménage seul</t>
  </si>
  <si>
    <t>Décret 96-93 du 06/02/1996</t>
  </si>
  <si>
    <t>Décret 94-1164 du 29/12/1994</t>
  </si>
  <si>
    <t>Décret 94-1231 du 30/12/1994</t>
  </si>
  <si>
    <t>Notes bis</t>
  </si>
  <si>
    <t>Taux minimum d'invalidité</t>
  </si>
  <si>
    <t>Le montant est en euros bien qu'il soit valable du 1/07/2001 au 31/12/2001 mais aussi du 01/01/2002 au 30/06/2002. En fait, une simple conversion sans revalorisation suffit pour avoir le montant en euros de début 2002.</t>
  </si>
  <si>
    <t>Loi n°2002-1487, art. 58 du 20/12/2002 (modif art. L521-1 du CSS)
Décret 2003-573, art. 1 du 27/06/2003 (crée art. D521-2 du CSS)</t>
  </si>
  <si>
    <t>Crée le montant minimal d'ARS (suite à l'instauration de l'ARS différentielle).</t>
  </si>
  <si>
    <t>La prime est versée "au plus tard le deuxième mois qui suit l'arrivée des enfants au foyer des adoptants" (cf. art. D531-2 du CSS)</t>
  </si>
  <si>
    <t>Les textes d'abrogation datent de fin 2003 et début 2004. Néanmoins, l'allocation d'adoption n'est totalement supprimée que fin 2006 car la transition est progressive : cf. art. 60 VIII de la loi 2003-1199, du 18/12/2003.</t>
  </si>
  <si>
    <t>Arrêté du 28/12/2011, art. 1</t>
  </si>
  <si>
    <t>Arrêté du 28/12/2011, art. 3</t>
  </si>
  <si>
    <t>Arrêté du 28/12/2011, art. 2</t>
  </si>
  <si>
    <t>03/03/2011 (en vig. Le 01/01/2011)</t>
  </si>
  <si>
    <t>17/01/2010 (en vig. Le 01/01/2010)</t>
  </si>
  <si>
    <t>Décret 2011-2040 du 28/12/2011</t>
  </si>
  <si>
    <t>30/12/2011 (en vig. Le 01/01/2012)</t>
  </si>
  <si>
    <t>Décret 2011-2099, art. 2 du 30/12/2011 (modif art. D831-2-1 du CSS)</t>
  </si>
  <si>
    <t>Décret 2011-2099, art. 1 du 30/12/2011 (modif art. D542-5-2 du CSS)</t>
  </si>
  <si>
    <t>Arrêté du 30/12/2011</t>
  </si>
  <si>
    <t>Après le 31/12/2011</t>
  </si>
  <si>
    <t>Arrêté du 30/12/2011, art. 2</t>
  </si>
  <si>
    <t>Arrêté du 30/12/2011, art. 4</t>
  </si>
  <si>
    <t>12 fois la BMAF en vigueur pendant l'année N-2.</t>
  </si>
  <si>
    <t>cf. textes relatifs aux plafonds des prestations familiales qui utilisent ce concept de couple biactif. Pour les allocations familiales, cf. l'art. R521-2. Pour l'APJE, cf. art. R531-9 du CSS. Pour le CF, cf. l'art. R522-2 du CSS. Pour la PAJE, cf. l'art. R531-1 du CSS.</t>
  </si>
  <si>
    <t>Revenu professionnel plancher, 
en nombre de fois de la BMAF.</t>
  </si>
  <si>
    <t>II. Allocations logement</t>
  </si>
  <si>
    <t>III. Minima sociaux</t>
  </si>
  <si>
    <t>21/12/1985
02/02/1986</t>
  </si>
  <si>
    <t>Majoration à appliquer à chaque enfant entre 20 et 21 ans si avant le 20ème anniversaire de l'enfant, la famille avait 3 enfants ouvrant droit aux allocations familiales</t>
  </si>
  <si>
    <t>Majoration exceptionnelle</t>
  </si>
  <si>
    <r>
      <rPr>
        <i/>
        <sz val="11"/>
        <color theme="1"/>
        <rFont val="Calibri"/>
        <family val="2"/>
        <scheme val="minor"/>
      </rPr>
      <t>Loi</t>
    </r>
    <r>
      <rPr>
        <sz val="11"/>
        <color theme="1"/>
        <rFont val="Calibri"/>
        <family val="2"/>
        <scheme val="minor"/>
      </rPr>
      <t xml:space="preserve"> : remplacement de l'APJE par la PAJE; Mais, la transition est progressive, de janvier 2004 à décembre 2006 (cf. art. 60, VIII de la loi).
</t>
    </r>
    <r>
      <rPr>
        <i/>
        <sz val="11"/>
        <color theme="1"/>
        <rFont val="Calibri"/>
        <family val="2"/>
        <scheme val="minor"/>
      </rPr>
      <t>Décret</t>
    </r>
    <r>
      <rPr>
        <sz val="11"/>
        <color theme="1"/>
        <rFont val="Calibri"/>
        <family val="2"/>
        <scheme val="minor"/>
      </rPr>
      <t xml:space="preserve"> : suppression du taux d'APJE dans art. D531-1 du CSS</t>
    </r>
  </si>
  <si>
    <t>Décret 85-1353, art. 1 du 17/12/1985 (crée art. R531-9 du CSS)</t>
  </si>
  <si>
    <t xml:space="preserve">art. R222-2 : la réglementation des plafonds est la même que pour l'APJE
</t>
  </si>
  <si>
    <t>Loi n°96-604, art. 49 du 05/07/1996 (modif art. L535-2 du CSS)</t>
  </si>
  <si>
    <t>Mêmes plafonds que pour l'APJE</t>
  </si>
  <si>
    <t>Loi 2003-1199, art. 60 II du 18/12/2003 (abroge art.L535-2 du CSS)
Décret 2003-1393, art. 2 du 31/12/2003 (abroge art. R535-2 du CSS)</t>
  </si>
  <si>
    <t>Décret 85-1353, art. 1 du 17/12/1985 (crée art. R543-2 du CSS)</t>
  </si>
  <si>
    <t>Décret 85-1353, art. 1 du 17/12/1985 (crée art. art. R523-7 et s. du CSS)</t>
  </si>
  <si>
    <t>Décret 2008-52 du 16/01/2008</t>
  </si>
  <si>
    <t>Le décret 2004-1136 (art. 4) abroge en 2004 le décret 88-1111 et crée l'art. R262-1 du CASF</t>
  </si>
  <si>
    <t>Loi 2008-1249 du 01/12/2008</t>
  </si>
  <si>
    <t>Création du RSA qui remplace le RMI</t>
  </si>
  <si>
    <t>Le décret 2009-404, art. 2 change de l'emplacement du règlement :
L'art 4 est remplacé par l'art. R262-4 du CASF (version du 26/10/2004)
L'art 9 est remplacé par l'art. R262-7 du CASF (version du 26/10/2004)</t>
  </si>
  <si>
    <t>Le décret 2004-1136 (art. 4) transfère en 2004 le décret 88-1112 à l'art. D262-10 du CASF</t>
  </si>
  <si>
    <t>Décret 88-1112, art. 2 du 12/12/1988</t>
  </si>
  <si>
    <t>Décret 2006-1197 (art. 15 et 16) transfère en 2006 l'art. R524-6 du CSS vers l'art. R524-18 du CSS</t>
  </si>
  <si>
    <t>Décret 2006-1197 transfère en 2006 l'art. R524-5 du CSS vers un autre</t>
  </si>
  <si>
    <t>Décret 97-359, art. 1 du 16/04/1997 (crée art. D524-1 du CSS)</t>
  </si>
  <si>
    <t>Date d'entrée en vigueur</t>
  </si>
  <si>
    <t>03/12/2008 (en vig le 01/06/2009)</t>
  </si>
  <si>
    <t>Décret 2009-404 du 15/04/2009</t>
  </si>
  <si>
    <t>Décret 94-982, art. 1 du 14/11/1984 (modif art. D542-5 du CSS)</t>
  </si>
  <si>
    <t>Décret 97-831, art. 1 du 10/09/1997 (modif art. D542-5 du CSS)</t>
  </si>
  <si>
    <t>Décret 97-84, art. 1 du 30/01/1997 (modif art. D542-5 du CSS)</t>
  </si>
  <si>
    <t>On procède au calcul en considérant des intervalles de ressources de 500F. Donc, R n'est plus égal aux ressources mais à la limite supérieure de l'intervalle dans lequel les ressources se situent.</t>
  </si>
  <si>
    <t>Décret 2000-750, art. 1 du 01/08/2000 (modif art. D542-5 du CSS)</t>
  </si>
  <si>
    <t>Arrêté du 28/06/1999, art. 1 et 3</t>
  </si>
  <si>
    <t>Réforme de 2001 qui change le calcul de l'ALF pour les locataires</t>
  </si>
  <si>
    <t>PB : au moment de la sortie de ces barèmes, le barème pour les personnes isolés sans enfant n'existait pas.</t>
  </si>
  <si>
    <t>Dispositif inexistant</t>
  </si>
  <si>
    <t>Arrêté du 26/12/2007</t>
  </si>
  <si>
    <t>Comme mentionné dans l'arrêté ci-dessous, le plafond de R0 était transitoire (valable seulement pour 2001)</t>
  </si>
  <si>
    <t>Arrêté du 30/01/1997, art. 2</t>
  </si>
  <si>
    <t>Arrêté du 14/11/1994</t>
  </si>
  <si>
    <t>Plafonds de loyers avant la réforme de 2001</t>
  </si>
  <si>
    <t>Condition d'âge et de ressources</t>
  </si>
  <si>
    <t>Pas d'âge minimum</t>
  </si>
  <si>
    <t>La PAJE remplace entre en vigueur de manière progressive jusqu'à fin 2006 (cf. art. 60, VIII de la loi).</t>
  </si>
  <si>
    <t>Création de la PAJE. Mais entrée en vigueur progressive : de janvier 2004 à décembre 2006 inclus (cf. art. 60, VIII de la loi 2003-1199)</t>
  </si>
  <si>
    <t>Revenu plafond pour les personnes à charge n'étant plus sous l'obligation scolaire
(en % du SMIC)</t>
  </si>
  <si>
    <t>Montant pour le deuxième enfant 
(en % de la BMAF)</t>
  </si>
  <si>
    <t>Montant par enfant supplémentaire 
(en % de la BMAF)</t>
  </si>
  <si>
    <t>Majoration forfaitaire pour les plus de 20 ans 
(en % de la BMAF)</t>
  </si>
  <si>
    <t>Majoration - 1er et 2ème enfant
(en % du plafond de ressources avec 0 enfant)</t>
  </si>
  <si>
    <t>Majoration - 3ème enfant et plus
(en % du plafond de ressources avec 0 enfant)</t>
  </si>
  <si>
    <t>Enfants entre 6 et 11 ans
(En % de la BMAF)</t>
  </si>
  <si>
    <t>Enfants entre 11 et 15 ans
(En % de la BMAF)</t>
  </si>
  <si>
    <t>Enfants de plus de 15 ans
(En % de la BMAF)</t>
  </si>
  <si>
    <t>Majoration par enfant 
(en % du plafond de ressources avec 0 enfant)</t>
  </si>
  <si>
    <t>Montant de l'APJE
(en % de la BMAF)</t>
  </si>
  <si>
    <t>Montant de l'allocation d'adoption
(en % de la BMAF)</t>
  </si>
  <si>
    <t>Durée de versement pour les enfants adoptés (dans la limite de l'âge évoqué précedemment)
(en année)</t>
  </si>
  <si>
    <t>Montant de l'allocation de base de la PAJE
(en % de la BMAF)</t>
  </si>
  <si>
    <t>Montant de la prime à la naissance de la PAJE
(en % de la BMAF)</t>
  </si>
  <si>
    <t>Montant de la prime à l'adoption de la PAJE
(en % de la BMAF)</t>
  </si>
  <si>
    <t>Montant de l'ASF - orphelin ou assimilé d'un seul parent
(en % de la BMAF)</t>
  </si>
  <si>
    <t>Montant de l'ASF - orphelin ou assimilé des deux parents
(en % de la BMAF)</t>
  </si>
  <si>
    <t>Majoration montant maximal pour les couples
(en % de la base RMI)</t>
  </si>
  <si>
    <t>Majoration montant maximal pour le 1er enfant si la personne est célibataire
(en % de la base RMI)</t>
  </si>
  <si>
    <t>Majoration du montant maximal pour le 1er enfant des ménages en couple, et aussi pour le 2ème enfant quelque soit le type de ménage
(en % de la base RMI)</t>
  </si>
  <si>
    <t>Majoration montant maximal pour les enfants supplémentaires
(en % de la base RMI)</t>
  </si>
  <si>
    <t>Forfait logement maximal - 1 personne (à comparer avec les allocations logement si le ménage en touche)
(en % du montant forfaitaire du RMI pour 1 personne)</t>
  </si>
  <si>
    <t>Forfait logement - 2 personnes
(en % du montant forfaitaire du RMI pour 2 personnes)</t>
  </si>
  <si>
    <t>Forfait logement - 3 personnes et plus
(en % du montant forfaitaire du RMI pour 3 personnes)</t>
  </si>
  <si>
    <r>
      <rPr>
        <i/>
        <sz val="11"/>
        <color theme="1"/>
        <rFont val="Calibri"/>
        <family val="2"/>
        <scheme val="minor"/>
      </rPr>
      <t xml:space="preserve">Art 4 : </t>
    </r>
    <r>
      <rPr>
        <sz val="11"/>
        <color theme="1"/>
        <rFont val="Calibri"/>
        <family val="2"/>
        <scheme val="minor"/>
      </rPr>
      <t xml:space="preserve">pour les propriétaires sans AL et les logés à titre gratuit (on entend par AL les 3 types d'aides au logement)
</t>
    </r>
    <r>
      <rPr>
        <i/>
        <sz val="11"/>
        <color theme="1"/>
        <rFont val="Calibri"/>
        <family val="2"/>
        <scheme val="minor"/>
      </rPr>
      <t xml:space="preserve">Art 9 : </t>
    </r>
    <r>
      <rPr>
        <sz val="11"/>
        <color theme="1"/>
        <rFont val="Calibri"/>
        <family val="2"/>
        <scheme val="minor"/>
      </rPr>
      <t>pour les bénéficiaires des aides au logement. NB : la somme retenue est en fait le minimum entre le forfait logement et les aides au logement.</t>
    </r>
  </si>
  <si>
    <t>Durée du droit
(en mois)</t>
  </si>
  <si>
    <t>Limite de durée par rapport au moment où le droit aurait pu être ouvert
(en mois)</t>
  </si>
  <si>
    <t>Supplément par enfant
(en % de la BMAF)</t>
  </si>
  <si>
    <r>
      <rPr>
        <i/>
        <sz val="11"/>
        <color theme="1"/>
        <rFont val="Calibri"/>
        <family val="2"/>
        <scheme val="minor"/>
      </rPr>
      <t>Loi :</t>
    </r>
    <r>
      <rPr>
        <sz val="11"/>
        <color theme="1"/>
        <rFont val="Calibri"/>
        <family val="2"/>
        <scheme val="minor"/>
      </rPr>
      <t xml:space="preserve"> Calcul du forfait passe en % du RMI
</t>
    </r>
    <r>
      <rPr>
        <i/>
        <sz val="11"/>
        <color theme="1"/>
        <rFont val="Calibri"/>
        <family val="2"/>
        <scheme val="minor"/>
      </rPr>
      <t>Décret :</t>
    </r>
    <r>
      <rPr>
        <sz val="11"/>
        <color theme="1"/>
        <rFont val="Calibri"/>
        <family val="2"/>
        <scheme val="minor"/>
      </rPr>
      <t xml:space="preserve"> dit que le forfait logement de l'API suit maintenant la même règle que le RMI</t>
    </r>
  </si>
  <si>
    <t>Majoration montant maximal pour les couples
(en % de la base RSA)</t>
  </si>
  <si>
    <t>Majoration montant maximal pour le 1er enfant si la personne est célibataire
(en % de la base RSA)</t>
  </si>
  <si>
    <t>Majoration du montant maximal pour le 1er enfant des ménages en couple, et aussi pour le 2ème enfant quelque soit le type de ménage
(en % de la base RSA)</t>
  </si>
  <si>
    <t>Majoration montant maximal pour les enfants supplémentaires
(en % de la base RSA)</t>
  </si>
  <si>
    <t>Majoration isolement - femmes enceintes
(en % de la base RSA)</t>
  </si>
  <si>
    <t>Majoration isolement par enfant à charge
(en % de la base RSA)</t>
  </si>
  <si>
    <t>Forfait logement - 1 personne
(en % du montant forfaitaire du RSA pour 1 personne)</t>
  </si>
  <si>
    <t>Forfait logement - 2 personnes
(en % du montant forfaitaire du RSA pour 2 personnes)</t>
  </si>
  <si>
    <t>Forfait logement - 3 personnes et plus
(en % du montant forfaitaire du RSA pour 3 personnes)</t>
  </si>
  <si>
    <r>
      <rPr>
        <i/>
        <sz val="11"/>
        <color theme="1"/>
        <rFont val="Calibri"/>
        <family val="2"/>
        <scheme val="minor"/>
      </rPr>
      <t xml:space="preserve">Art. R262-9 : </t>
    </r>
    <r>
      <rPr>
        <sz val="11"/>
        <color theme="1"/>
        <rFont val="Calibri"/>
        <family val="2"/>
        <scheme val="minor"/>
      </rPr>
      <t xml:space="preserve">pour les propriétaires sans AL et les logés à titre gratuit (on entend par AL les 3 types d'aides au logement).
</t>
    </r>
    <r>
      <rPr>
        <i/>
        <sz val="11"/>
        <color theme="1"/>
        <rFont val="Calibri"/>
        <family val="2"/>
        <scheme val="minor"/>
      </rPr>
      <t xml:space="preserve">Art. R262-10 : </t>
    </r>
    <r>
      <rPr>
        <sz val="11"/>
        <color theme="1"/>
        <rFont val="Calibri"/>
        <family val="2"/>
        <scheme val="minor"/>
      </rPr>
      <t>pour les bénéficiaires des AL.</t>
    </r>
  </si>
  <si>
    <t>Durée de versement de l'ALF au titre du mariage
(en année)</t>
  </si>
  <si>
    <t>I. Prestations familiales</t>
  </si>
  <si>
    <t>Définition des personnes à charge</t>
  </si>
  <si>
    <r>
      <rPr>
        <i/>
        <sz val="11"/>
        <color theme="1"/>
        <rFont val="Calibri"/>
        <family val="2"/>
        <scheme val="minor"/>
      </rPr>
      <t>Loi 2003-1199</t>
    </r>
    <r>
      <rPr>
        <sz val="11"/>
        <color theme="1"/>
        <rFont val="Calibri"/>
        <family val="2"/>
        <scheme val="minor"/>
      </rPr>
      <t xml:space="preserve"> : crée la PAJE qui remplace en partie l'APJE. Mais la transition est progressive, de janvier 2004 à décembre 2006 inclus</t>
    </r>
  </si>
  <si>
    <t>Allocation de logement familiale (ALF)</t>
  </si>
  <si>
    <t>Paramètres de calcul pour les locataires avant 2001 et pour les accédants à la propriété</t>
  </si>
  <si>
    <t>Plafonds d'annuités de remboursement pour les accédants à la propriété</t>
  </si>
  <si>
    <t>Paramètres de calcul pour les locataires après la réforme de 2001</t>
  </si>
  <si>
    <t>Abattement forfaitaire sur les ressources</t>
  </si>
  <si>
    <t>Majoration forfaitaire au titre des charges pour les cohabitations</t>
  </si>
  <si>
    <t>Mesure du loyer pour les cohabitations</t>
  </si>
  <si>
    <t>Mesure du loyer pour les occupants d'un logement meublé</t>
  </si>
  <si>
    <t>Durée pendant laquelle la majoration pour les plus de 20 ans est versée
(En année)</t>
  </si>
  <si>
    <t>Décret 86-150, art. 2 du 30/01/1986 (modif art. D521-1 du CSS)
Décret 85-1353, art. 1 du 17/12/1985 (crée art. R521-1 du CSS)</t>
  </si>
  <si>
    <t>02/02/1986
21/12/1985</t>
  </si>
  <si>
    <t>Loyer pris en compte pour les occupants d'un appartement meublé
(en fraction du loyer effectivement payé)</t>
  </si>
  <si>
    <t>Montant minimal l'ALF mensuelle versée</t>
  </si>
  <si>
    <t>Âge minimum pour l'allocataire</t>
  </si>
  <si>
    <t>Décret 2009-716, art. 11 du 18/06/2009 (modif art. R262-1 du CASF)</t>
  </si>
  <si>
    <t>Taux de majoration des ressources sur les revenus d'activité
(en %)</t>
  </si>
  <si>
    <t>Décret 2009-404, art. 2 du 15/04/2009 (modif art. R262-1 du CASF)</t>
  </si>
  <si>
    <t>Décret 2009-404, art. 2 du 15/04/2009 (modif art. R262-2 du CASF)</t>
  </si>
  <si>
    <t>Décret 2009-404, art. 2 du 15/04/2009 (modif art. R262-9 et R262-10 du CASF)</t>
  </si>
  <si>
    <t>Décret 2009-404, art. 2 du 15/04/2009 (modif art. D262-4 du CASF)</t>
  </si>
  <si>
    <t>Décret 2009-404, art. 2 du 15/04/2009 (modif art. R262-39 du CASF)</t>
  </si>
  <si>
    <t>Durée du droit à la majoration pour isolement
(en mois)</t>
  </si>
  <si>
    <t>Base mensuelle de calcul des allocations familiales (BMAF)</t>
  </si>
  <si>
    <t>bmaf</t>
  </si>
  <si>
    <t>af_enf2</t>
  </si>
  <si>
    <t>af_enf3</t>
  </si>
  <si>
    <t>maj_enf1113</t>
  </si>
  <si>
    <t>maj_enf1415</t>
  </si>
  <si>
    <t>maj_enf1619</t>
  </si>
  <si>
    <t>for_enf20</t>
  </si>
  <si>
    <t>plaf_af_0enf</t>
  </si>
  <si>
    <t>maj_plaf_af_bi</t>
  </si>
  <si>
    <t>maj_plaf_af_enf</t>
  </si>
  <si>
    <t>tx_cf</t>
  </si>
  <si>
    <t>tx_apje</t>
  </si>
  <si>
    <t>tx_paje_naiss</t>
  </si>
  <si>
    <t>tx_paje_base</t>
  </si>
  <si>
    <t>plaf_paje_0enf</t>
  </si>
  <si>
    <t>maj_plaf_paje_bi</t>
  </si>
  <si>
    <t>maj_plaf_paje_enf1et2</t>
  </si>
  <si>
    <t>maj_plaf_paje_enf3pl</t>
  </si>
  <si>
    <t>ars610</t>
  </si>
  <si>
    <t>ars1114</t>
  </si>
  <si>
    <t>ars1517</t>
  </si>
  <si>
    <t>maj_ars</t>
  </si>
  <si>
    <t>plaf_ars_0enf</t>
  </si>
  <si>
    <t>maj_plaf_ars_enf</t>
  </si>
  <si>
    <t>min_ars</t>
  </si>
  <si>
    <t>asf_1parent</t>
  </si>
  <si>
    <t>asf_2parents</t>
  </si>
  <si>
    <t>age_rsa_rmi</t>
  </si>
  <si>
    <t>min_npac_rmi_rsa</t>
  </si>
  <si>
    <t>brmi</t>
  </si>
  <si>
    <t>brsa</t>
  </si>
  <si>
    <t>tx_rsa</t>
  </si>
  <si>
    <t>rsa_rmi_coup</t>
  </si>
  <si>
    <t>rsa_rmi_enf1</t>
  </si>
  <si>
    <t>rsa_rmi_enf2</t>
  </si>
  <si>
    <t>rsa_rmi_enf3</t>
  </si>
  <si>
    <t>rsa_isole_enceinte</t>
  </si>
  <si>
    <t>rsa_isole_enf</t>
  </si>
  <si>
    <t>min_rsa_rmi</t>
  </si>
  <si>
    <t>api_enceinte</t>
  </si>
  <si>
    <t>api_enf</t>
  </si>
  <si>
    <t>rsa_rmi_logt1</t>
  </si>
  <si>
    <t>rsa_rmi_logt2</t>
  </si>
  <si>
    <t>rsa_rmi_logt3</t>
  </si>
  <si>
    <t>api_logt1</t>
  </si>
  <si>
    <t>api_logt2</t>
  </si>
  <si>
    <t>api_logt3</t>
  </si>
  <si>
    <t>ag_max_pac_alf</t>
  </si>
  <si>
    <t>cons_k</t>
  </si>
  <si>
    <t>mult_k</t>
  </si>
  <si>
    <t>n_0enf</t>
  </si>
  <si>
    <t>n_1enf</t>
  </si>
  <si>
    <t>n_2enf</t>
  </si>
  <si>
    <t>n_3enf</t>
  </si>
  <si>
    <t>n_4enf</t>
  </si>
  <si>
    <t>n_enfsupp</t>
  </si>
  <si>
    <t>maj_lo</t>
  </si>
  <si>
    <t>lo_tx1</t>
  </si>
  <si>
    <t>lo_tx2</t>
  </si>
  <si>
    <t>lo_tx3</t>
  </si>
  <si>
    <t>lo_tx4</t>
  </si>
  <si>
    <t>lo_tx5</t>
  </si>
  <si>
    <t>seuil_tr1_lo</t>
  </si>
  <si>
    <t>seuil_tr2_lo</t>
  </si>
  <si>
    <t>seuil_tr3_lo</t>
  </si>
  <si>
    <t>seuil_tr4_lo</t>
  </si>
  <si>
    <t>interv_ress</t>
  </si>
  <si>
    <t>min_alf</t>
  </si>
  <si>
    <t>plaf_remb_isol_z1</t>
  </si>
  <si>
    <t>plaf_remb_coup_z1</t>
  </si>
  <si>
    <t>plaf_remb_enf1_z1</t>
  </si>
  <si>
    <t>plaf_remb_enf2_z1</t>
  </si>
  <si>
    <t>plaf_remb_enf3_z1</t>
  </si>
  <si>
    <t>plaf_remb_enf4_z1</t>
  </si>
  <si>
    <t>plaf_remb_enf5_z1</t>
  </si>
  <si>
    <t>plaf_remb_enfsupp_z1</t>
  </si>
  <si>
    <t>plaf_remb_isol_z2</t>
  </si>
  <si>
    <t>plaf_remb_coup_z2</t>
  </si>
  <si>
    <t>plaf_remb_enf1_z2</t>
  </si>
  <si>
    <t>plaf_remb_enf2_z2</t>
  </si>
  <si>
    <t>plaf_remb_enf3_z2</t>
  </si>
  <si>
    <t>plaf_remb_enf5_z2</t>
  </si>
  <si>
    <t>plaf_remb_enfsupp_z2</t>
  </si>
  <si>
    <t>plaf_remb_isol_z3</t>
  </si>
  <si>
    <t>plaf_remb_coup_z3</t>
  </si>
  <si>
    <t>plaf_remb_enf1_z3</t>
  </si>
  <si>
    <t>plaf_remb_enf2_z3</t>
  </si>
  <si>
    <t>plaf_remb_enf3_z3</t>
  </si>
  <si>
    <t>plaf_remb_enf4_z3</t>
  </si>
  <si>
    <t>plaf_remb_enf5_z3</t>
  </si>
  <si>
    <t>plaf_remb_enfsupp_z3</t>
  </si>
  <si>
    <t>plaf_char</t>
  </si>
  <si>
    <t>plaf_char_isol_coloc</t>
  </si>
  <si>
    <t>plaf_char_enf</t>
  </si>
  <si>
    <t>p0_cons</t>
  </si>
  <si>
    <t>p0_tx</t>
  </si>
  <si>
    <t>tf_isol</t>
  </si>
  <si>
    <t>tf_coup</t>
  </si>
  <si>
    <t>tf_enf1</t>
  </si>
  <si>
    <t>tf_enf2</t>
  </si>
  <si>
    <t>tf_enf3</t>
  </si>
  <si>
    <t>tf_enf4</t>
  </si>
  <si>
    <t>tf_enfsupp</t>
  </si>
  <si>
    <t>tl_0</t>
  </si>
  <si>
    <t>tl_1</t>
  </si>
  <si>
    <t>tl_2</t>
  </si>
  <si>
    <t>tl_tr1</t>
  </si>
  <si>
    <t>r1_isol</t>
  </si>
  <si>
    <t>r1_coup</t>
  </si>
  <si>
    <t>r1_enf1</t>
  </si>
  <si>
    <t>r1_enf2</t>
  </si>
  <si>
    <t>r1_enfsupp</t>
  </si>
  <si>
    <t>r2_enf2</t>
  </si>
  <si>
    <t>r2_enfsupp</t>
  </si>
  <si>
    <t>tx_plaf_r0_enf0</t>
  </si>
  <si>
    <t>tx_plaf_r0_enf1</t>
  </si>
  <si>
    <t>tx_plaf_r0_enf2</t>
  </si>
  <si>
    <t>tx_plaf_r0_enf3</t>
  </si>
  <si>
    <t>tx_plaf_r0_enf4pl</t>
  </si>
  <si>
    <t>Majoration forfaitaire au titre des charges</t>
  </si>
  <si>
    <t>plaf_cf_apje_adopt_0enf</t>
  </si>
  <si>
    <t>maj_plaf_cf_apje_adopt_bi</t>
  </si>
  <si>
    <t>maj_plaf_cf_apje_adopt_enf1et2</t>
  </si>
  <si>
    <t>maj_plaf_cf_apje_adopt_enf3pl</t>
  </si>
  <si>
    <t>plaf_loy_isol_z1</t>
  </si>
  <si>
    <t>plaf_loy_coup_z1</t>
  </si>
  <si>
    <t>plaf_loy_enf1_z1</t>
  </si>
  <si>
    <t>plaf_loy_enf2_z1</t>
  </si>
  <si>
    <t>plaf_loy_enf3_z1</t>
  </si>
  <si>
    <t>plaf_loy_enf4_z1</t>
  </si>
  <si>
    <t>plaf_loy_enf5_z1</t>
  </si>
  <si>
    <t>plaf_loy_enfsupp_z1</t>
  </si>
  <si>
    <t>plaf_loy_isol_z2</t>
  </si>
  <si>
    <t>plaf_loy_coup_z2</t>
  </si>
  <si>
    <t>plaf_loy_enf1_z2</t>
  </si>
  <si>
    <t>plaf_loy_enf2_z2</t>
  </si>
  <si>
    <t>plaf_loy_enf3_z2</t>
  </si>
  <si>
    <t>plaf_loy_enf4_z2</t>
  </si>
  <si>
    <t>plaf_loy_enf5_z2</t>
  </si>
  <si>
    <t>plaf_loy_enfsupp_z2</t>
  </si>
  <si>
    <t>plaf_loy_isol_z3</t>
  </si>
  <si>
    <t>plaf_loy_coup_z3</t>
  </si>
  <si>
    <t>plaf_loy_enf1_z3</t>
  </si>
  <si>
    <t>plaf_loy_enf2_z3</t>
  </si>
  <si>
    <t>plaf_loy_enf3_z3</t>
  </si>
  <si>
    <t>plaf_loy_enf4_z3</t>
  </si>
  <si>
    <t>plaf_loy_enf5_z3</t>
  </si>
  <si>
    <t>plaf_loy_enfsupp_z3</t>
  </si>
  <si>
    <t>tx_plaf_loy_coloc</t>
  </si>
  <si>
    <t>date</t>
  </si>
  <si>
    <t>Âge maximal pour les personnes à charge</t>
  </si>
  <si>
    <t>Âge maximal pour les personnes à charge en apprentissage, en stage de formation, ou donnant droit à l'AES</t>
  </si>
  <si>
    <t>Nombre minimal d'enfant pour avoir droit à l'allocation</t>
  </si>
  <si>
    <t>Majoration pour les enfants entre 10 et 15 ans. 
(en % de la BMAF)</t>
  </si>
  <si>
    <t>Majoration pour les enfants de plus de 15 ans. 
(en % de la BMAF)</t>
  </si>
  <si>
    <t>Majoration pour les enfants entre 11 et 16 ans. 
(en % de la BMAF)</t>
  </si>
  <si>
    <t>Majoration pour les enfants de plus de 16 ans 
(en % de la BMAF)</t>
  </si>
  <si>
    <t>Majoration pour les enfants de plus de 14 ans 
(en % de la BMAF)</t>
  </si>
  <si>
    <t>Nombre minimal d'enfant pour avoir droit à la majoration forfaitaire pour les plus de 20 ans</t>
  </si>
  <si>
    <t>Nombre d'enfant à partir duquel l'aîné donne droit à majoration</t>
  </si>
  <si>
    <t>Âge minimal des enfants pris en compte</t>
  </si>
  <si>
    <t>Âge maximal des enfants pris en compte</t>
  </si>
  <si>
    <t>Majoration - 1er et 2ème enfants
(en % du plafond de ressources avec 0 enfant)</t>
  </si>
  <si>
    <t>Âge minimal de l'enfant à charge avant le 1er février de l'année suivant celle la rentrée scolaire</t>
  </si>
  <si>
    <t>Âge maximal de l'enfant à charge au 15 septembre de l'année de la rentrée scolaire</t>
  </si>
  <si>
    <t>Référence législative - revalorisation des plafonds</t>
  </si>
  <si>
    <t>Âge limite des enfants ouvrant droit à l'APJE</t>
  </si>
  <si>
    <t>Création de cette majoration au 1er mai 2008. Elle concerne les nouveaux bénéficiaires potentiels de l'ancien système. Donc, elle concerne les enfants nés après le 31 avril 1997. Donc, elle ne s'appliquera qu'à partir du 1er mai 2011 (quand ils auront au moins 14 ans).</t>
  </si>
  <si>
    <t>Nombre minimal de mois d'occupation du logement (par le chef du ménage, son conjoint ou une personne à charge) pour être qualifié de "résidence principale"</t>
  </si>
  <si>
    <t>Âge limite pour les enfants à charge</t>
  </si>
  <si>
    <t>Âge minimal pour les ascendants et leur conjoint</t>
  </si>
  <si>
    <t>Âge minimal pour les ascendants et leur conjoints qui sont invalides ou anciens déportés ou internés</t>
  </si>
  <si>
    <t xml:space="preserve">N avec 2 personnes à charge
</t>
  </si>
  <si>
    <t xml:space="preserve">N avec 3 personnes à charge
</t>
  </si>
  <si>
    <t xml:space="preserve">N avec 4 personnes à charge
</t>
  </si>
  <si>
    <t>Intervalle de date du certificat d'emprunt correspondant aux plafonds d'accession à la propriété</t>
  </si>
  <si>
    <t>Loyer plafond pour les colocataires (et non les propriétaires)
(en % des plafonds ordinaires)</t>
  </si>
  <si>
    <t>Âge limite de l'enfant (pour prolongation du droit)
(en année)</t>
  </si>
  <si>
    <r>
      <t xml:space="preserve">Forfait logement - parent + 2 enfants ou plus
</t>
    </r>
    <r>
      <rPr>
        <b/>
        <sz val="8"/>
        <color theme="1"/>
        <rFont val="Calibri"/>
        <family val="2"/>
        <scheme val="minor"/>
      </rPr>
      <t>A partir de février 2007 : en % du RMI pour 1 peronne
jusqu'en janvier 2007 inclus : en % de la BMAF</t>
    </r>
  </si>
  <si>
    <t>Âge limite de l'enfant (pour prolongation du droit à la majoration pour isolement)
(en année)</t>
  </si>
  <si>
    <t>RSA jeune : activité préalable pendant les 3 dernières années si non respect de la condition d'âge minimal ou d'enfant à charge
(en heures)</t>
  </si>
  <si>
    <t>Âge minimal</t>
  </si>
  <si>
    <t>Décret 85-1353, art. 1 du 17/12/1985 (crée art. L522-1 et R522-1 du CSS)
Décret 89-600, art. 4 du 28/08/1989 (modif art. D522-1)</t>
  </si>
  <si>
    <t>Loi 2011-1906, art. 104 du 21/12/2011 (modif art. L551-1 du CSS)</t>
  </si>
  <si>
    <t>Abattements appliqués aux traitements et salaires indiqués dans le code général des impôts : cf. feuille "deduc_sal" du fichier "Barèmes IPP - Paramètres_IR.xlsx".</t>
  </si>
  <si>
    <t>Remplacée par le complément familial à partir du 01/01/1978</t>
  </si>
  <si>
    <t>Pour les salariés uniquement</t>
  </si>
  <si>
    <t>16/10/58 (rect. 11/11/58)</t>
  </si>
  <si>
    <t xml:space="preserve">Décret 58-963 du 27/09/58 </t>
  </si>
  <si>
    <t>Par enfant supplémentaire</t>
  </si>
  <si>
    <t>2 enfants à charge</t>
  </si>
  <si>
    <t>Remplacé par le "Complément Familial" depuis 01/01/78</t>
  </si>
  <si>
    <t>05/01/72 30/06/72 17/08/76</t>
  </si>
  <si>
    <t>Loi 72-8 du 03/01/72                          Décret 72-530 du 29/06/72 (S.U.)                                                                Décret 76-767 du 16/08/76 ("Majoration")</t>
  </si>
  <si>
    <t>Note</t>
  </si>
  <si>
    <t>Plafond de ressources pour la "majoration" du SU, enfants en +</t>
  </si>
  <si>
    <t>Plafond de ressources pour la "majoration" du SU, 2 enfants</t>
  </si>
  <si>
    <t>Plafond de ressources pour la "majoration" du SU, 1 enfant</t>
  </si>
  <si>
    <t>Plafond de ressources pour la "majoration" du SU, sans enfant</t>
  </si>
  <si>
    <t>Plafond de ressources pour le droit au S.U., enfants en plus</t>
  </si>
  <si>
    <t>Plafond de ressources pour le droit au S.U.,2 enfants</t>
  </si>
  <si>
    <t>Plafond de ressources pour le droit au S.U., 1 enfant</t>
  </si>
  <si>
    <t>Plafond de ressources pour le droit au S.U., sans enfant</t>
  </si>
  <si>
    <t>Majoration - Montant</t>
  </si>
  <si>
    <t>Majoration - Base</t>
  </si>
  <si>
    <t>Montant 3 ou + enfants, plus de 2 ans</t>
  </si>
  <si>
    <t>Taux 3 ou + enfants, plus de 2 ans</t>
  </si>
  <si>
    <t>Montant 2 enfants, plus de 2 ans</t>
  </si>
  <si>
    <t>Taux 2 enfants, plus de 2 ans</t>
  </si>
  <si>
    <t>Montant 1 enfant, plus de 2 ans</t>
  </si>
  <si>
    <t>Taux 1 enfant, plus de 2 ans</t>
  </si>
  <si>
    <t>Montant au moins 1 enfant de moins de 2 ans</t>
  </si>
  <si>
    <t>Taux - au moins 1 enfant de moins de 2 ans</t>
  </si>
  <si>
    <t>Base</t>
  </si>
  <si>
    <t>Remplacé par "complément familial" depuis 01/01/78</t>
  </si>
  <si>
    <t>28/05/74 03/07/75</t>
  </si>
  <si>
    <t>Décret 74-568 du 17/05/1974 Décret 75-556 du 02/07/75</t>
  </si>
  <si>
    <t>Nombre minimal d'enfants à charge</t>
  </si>
  <si>
    <t>Décret 74-568 du 17/05/74             Décret 75-556 du 02/07/75</t>
  </si>
  <si>
    <t>Plafond unique (montant mensuel max + majoration du S.U.)</t>
  </si>
  <si>
    <t>Plafond de ressources par enfant en + / 2 revenus</t>
  </si>
  <si>
    <t>Plafond de ressources par enfant en + / 1 revenu</t>
  </si>
  <si>
    <t>Décret 76-767 du 16/08/76 (majoration)</t>
  </si>
  <si>
    <t>Majoration plafond pour la majoration - par enfant suppl</t>
  </si>
  <si>
    <t>Plafond de ressources pour la majoration - 0 enfant</t>
  </si>
  <si>
    <t>Majoration plafond pour le droit à l'AMF - 6+ enfants</t>
  </si>
  <si>
    <t>Plafond de ressources pour le droit à l'AMF - 3 enfants</t>
  </si>
  <si>
    <t>09/05/1955 03/11/1955</t>
  </si>
  <si>
    <t>Loi 55-1045, art. 2 du 06/08/1955                               Décret 55-1429 du 02/11/1955</t>
  </si>
  <si>
    <t xml:space="preserve">05/01/72 30/06/72 </t>
  </si>
  <si>
    <t>Régime agricole - 3 enfants et + de plus de 2 ans</t>
  </si>
  <si>
    <t>Régime agricode - Taux avec deux enfants de plus de 2 ans</t>
  </si>
  <si>
    <t>Régime agricole - Taux avec au plus un enfant, sans moins de 2 ans</t>
  </si>
  <si>
    <t>Régime agricole - Taux avec un enfant et plus de moins de 2 ans</t>
  </si>
  <si>
    <t>Régime général - plus de 6 enfants, tous plus de 2 ans</t>
  </si>
  <si>
    <t>Régime général - points par enfant de plus de 2 ans, avec entre 2 et 6 enfants</t>
  </si>
  <si>
    <t>Régime général -  taux avec au moins 1 enfant de moins de 2 ans (% BMAF)</t>
  </si>
  <si>
    <t xml:space="preserve"> 01/12/76</t>
  </si>
  <si>
    <t>Décret 76-1084 du 296/11/76 (majoration)</t>
  </si>
  <si>
    <t>Régime agricole - Majoration / Montant</t>
  </si>
  <si>
    <t>Régime agricole - Majoration / Base</t>
  </si>
  <si>
    <t>Régime général - majoration / Montant</t>
  </si>
  <si>
    <t>Régime général - majoration / Base</t>
  </si>
  <si>
    <t>13/07/77                17/11/77</t>
  </si>
  <si>
    <t>Loi 77-765 du 12/07/77                                                                                                                Décret 77-1265 du 16/11/77</t>
  </si>
  <si>
    <t>Décret 78-728 du 11/07/1978</t>
  </si>
  <si>
    <t>Décret 82-1137 du 29/12/82 (Taux)</t>
  </si>
  <si>
    <t>Loi 04/01/1985 (art. L 524-526 du CSS)  Décrets 85-477 et 478 du 26/04/1985</t>
  </si>
  <si>
    <t>Pour les enfants nés à partir du 01/01/1980</t>
  </si>
  <si>
    <t>Décret 85-1353, art. 1 du 21/12/1985 (crée art. R 512-2 du CSS)</t>
  </si>
  <si>
    <t>Décision 97-393 DC du 18/12/1997</t>
  </si>
  <si>
    <t>revalorisation rétroactive</t>
  </si>
  <si>
    <t>Décret 93-1344 du 29/12/1993</t>
  </si>
  <si>
    <t>Décret 93-144 du 02/02/1993</t>
  </si>
  <si>
    <t>Décret 91-1376 du 30/12/1991</t>
  </si>
  <si>
    <t>Décret 91-766 du 07/08/1991</t>
  </si>
  <si>
    <t>Décret 91-170 du 13/02/1991</t>
  </si>
  <si>
    <t>Décret 90-64 du 15/01/1990</t>
  </si>
  <si>
    <t>Décret 89-600 du 28/08/1989</t>
  </si>
  <si>
    <t>hausse de 1,01%</t>
  </si>
  <si>
    <t>ccss 89</t>
  </si>
  <si>
    <t>Décret 89-36 du 25/01/1989</t>
  </si>
  <si>
    <t>Décret 88-912 du 05/09/1988</t>
  </si>
  <si>
    <t>Décret 87-1174 du 24/12/1987</t>
  </si>
  <si>
    <t>Hypothèse 2,4%. 2,66%</t>
  </si>
  <si>
    <t>Décret 87-627 du 04/08/1987</t>
  </si>
  <si>
    <t>revalorisation annuelle de 1,25%</t>
  </si>
  <si>
    <t>Décret 86-150 du 30/01/1986</t>
  </si>
  <si>
    <t>Décret 85-758 du 18/07/1985</t>
  </si>
  <si>
    <t>ccss85</t>
  </si>
  <si>
    <t>Décret 84-644 du 17/07/1984</t>
  </si>
  <si>
    <t>Décret 83-554 du 30/06/1983</t>
  </si>
  <si>
    <t>ccss83</t>
  </si>
  <si>
    <t>Décret 82-1136 du 29/12/1982</t>
  </si>
  <si>
    <t xml:space="preserve"> Décret 82-703 du 09/08/1982</t>
  </si>
  <si>
    <t>Arrêté du 22/04/1981</t>
  </si>
  <si>
    <t>Décret 78-30 du 10/01/1978</t>
  </si>
  <si>
    <t>Décret 76-768 du 16/08/1976</t>
  </si>
  <si>
    <t>Loi 98-1194, art. 18 du 23/12/1998 (modif art. D521-1 du CSS)</t>
  </si>
  <si>
    <t>Décret 85-1353, art. 1 du 17/12/1985 (crée art. D521-1 et R521-1 du CSS)
Décret 86-150, art. 2 du 30/01/1986 (modif art. D521-1 du CSS)</t>
  </si>
  <si>
    <t xml:space="preserve">Décret 82-319 du 08/04/1982 (Taux: modif art. L 544 du CSS) </t>
  </si>
  <si>
    <t>Baisse de 46% à 40% pour le 3e enfant</t>
  </si>
  <si>
    <t>Majoration 46% pour le 3e enfant, 41% pour le 4e</t>
  </si>
  <si>
    <t xml:space="preserve">Décret 79-722 du 27/08/1979 </t>
  </si>
  <si>
    <t>Majoration de 41% pour le 3e enfant, 37% pour le 4e.</t>
  </si>
  <si>
    <t xml:space="preserve">Décret 78-107 du 31/01/78 (Taux: modif art. L544 du CSS)   </t>
  </si>
  <si>
    <t>28/12/1972       02/02/78</t>
  </si>
  <si>
    <t xml:space="preserve"> Décret 76-768 du 16/08/1976  </t>
  </si>
  <si>
    <t>37% par enfant supplémentaire jusqu'à 4 enfants à charge, puis 33%</t>
  </si>
  <si>
    <t>Création en 1932</t>
  </si>
  <si>
    <t>Décret 82-319 du 08/04/1982</t>
  </si>
  <si>
    <t xml:space="preserve">Décret 78-107, art. 2 du 31/01/1978 (modif art. L544 du CSS)                                                                </t>
  </si>
  <si>
    <t>Pour les familles avec 3+ enfants, la majoration est valable pour tout enfant de plus de 14 ans (pas le cas si 2 enfants)</t>
  </si>
  <si>
    <t>Loi 2003-1199, art. 60 du 18/12/2003 (modif L522-1 du CSS)</t>
  </si>
  <si>
    <t>Ordonnance 96-51, art. 4 du 24/01/1996</t>
  </si>
  <si>
    <t>Loi 86-1307, art. 10 et 14 du 29/12/1986 (modif art. L522-1 du CSS)</t>
  </si>
  <si>
    <r>
      <t>L'activité professionnelle et les situations assimilées sont prises en comptes, au titre des vingt-quatre mois</t>
    </r>
    <r>
      <rPr>
        <sz val="11"/>
        <color theme="1"/>
        <rFont val="Calibri"/>
        <family val="2"/>
        <scheme val="minor"/>
      </rPr>
      <t>, si elles ont assuré un revenu moyen annuel d'au moins 40 p. 100 d'une somme égale à 2.028 fois le montant horaire du salaire minimum de croissance en vigueur au 1er janvier de l'année de la demande d'allocation parentale d'éducation.</t>
    </r>
  </si>
  <si>
    <t xml:space="preserve">Loi 85-17, art. 6 et 7 du 04/01/1985    </t>
  </si>
  <si>
    <t>02/06/1985 02/06/1985 02/02/1986</t>
  </si>
  <si>
    <t>Décrets 85-566 et 567 du 31/05/1985                                                    Arrêté du 31/05/1985                                                                                  Décret 86-150 du 30/001/1986</t>
  </si>
  <si>
    <t>Loi 86-1307, art. 3 du 29/12/1986 (modif L 532-2, 3, 4)</t>
  </si>
  <si>
    <t>prestation d'accueil jeune enfant non cumulable avec CF et ASF. Prolongation jusqu'au 6e anniversaire en cas de naissance multiple</t>
  </si>
  <si>
    <t>Loi 94-629, art.2 du 25/07/1994 (modif art. L532-1, 2 ,4 du CSS) Décret 94-755, du 01/09/1994 ( modif art. R 532-1,2,3,4,5 du CSS)                Décret 94-756 du 01/09/1994  art. L532-3, 5, 6 du CSS</t>
  </si>
  <si>
    <t>APE pendant 1 an en cas d'adoption d'un enfant entre 2 et 16 ans. APE pendant 3 ans si adoption simultanée d'au moins 3 enfants</t>
  </si>
  <si>
    <t>Loi 96-604, art. 47 du 05/07/1996 (modif art. L532-1 du CSS)</t>
  </si>
  <si>
    <t>Remplacée par PAJE. Toujours pas de cumul avec CF</t>
  </si>
  <si>
    <t>Loi 2003-1199, art. 60 du 18/12/2003 (modif art. L511-1 du CSS)</t>
  </si>
  <si>
    <t>Montant mensuel pour une activité ou formation comprise entre 50% et 80% de la durée légale</t>
  </si>
  <si>
    <t>Montant mensuel pour une activité de plus de 85h/mois (50% durée légale)</t>
  </si>
  <si>
    <t>Montant mensuel à taux plein (% base de calcul)</t>
  </si>
  <si>
    <t>Durée de l'allocation maximale (mois)</t>
  </si>
  <si>
    <t>Intervalle pris en compte dans le calcul du nombre d'années d'activité précédant la demande d'APE (mois), pour le 3e enfant</t>
  </si>
  <si>
    <t>Intervalle pris en compte dans le calcul du nombre d'années d'activité précédant la demande d'APE (mois), pour le 2e enfant</t>
  </si>
  <si>
    <t>Années d'activité précédant la demande d'APE</t>
  </si>
  <si>
    <t>Âge maximal de l'enfant pris en compte (hors adoption après l'âge de 2 ans)</t>
  </si>
  <si>
    <t>Nombre minimal d'enfants pris en charge</t>
  </si>
  <si>
    <t>Montan maximum: Taux*Base</t>
  </si>
  <si>
    <t>art. L542-8 CSS</t>
  </si>
  <si>
    <t>5 enfants -taux (% BMAF)</t>
  </si>
  <si>
    <t>4 enfants -taux (% BMAF)</t>
  </si>
  <si>
    <t>3 enfants -taux (% BMAF)</t>
  </si>
  <si>
    <t>2 enfants -taux (% BMAF)</t>
  </si>
  <si>
    <t>1 enfant - taux (% BMAF)</t>
  </si>
  <si>
    <t>SMIC*4260*25%</t>
  </si>
  <si>
    <t>(SMIC*4260*25%)*4</t>
  </si>
  <si>
    <t>Décret 77-1452 du 27/12/77</t>
  </si>
  <si>
    <t>Décret 82-1139 du 29/12/82</t>
  </si>
  <si>
    <t>Majoration par enfant supplémentaire</t>
  </si>
  <si>
    <t>Plafond de ressources - sans enfant</t>
  </si>
  <si>
    <t>Smic de l'année de référence (n-2)</t>
  </si>
  <si>
    <t>Age moyen maximum des conjoints</t>
  </si>
  <si>
    <t xml:space="preserve"> 05/02/76 </t>
  </si>
  <si>
    <t xml:space="preserve"> Décret 76-117 du 03/02/76                Décret 77-1452 du 27/12/77</t>
  </si>
  <si>
    <t>29/12/77 08/04/79 29/05/80 24/04/81 09/04/82</t>
  </si>
  <si>
    <t xml:space="preserve"> mod. Décrets 27-12-77, 6-4-79, 23-5-80, 22-4-81, 8-4-82</t>
  </si>
  <si>
    <t>Cumul de prêts</t>
  </si>
  <si>
    <t>Prêt max pour l'accession à la propriété d'un logement neuf ou ancien</t>
  </si>
  <si>
    <t>Prêt max pour l'équipement mobilier et ménager</t>
  </si>
  <si>
    <t>Prêt max pour les premiers frais de location</t>
  </si>
  <si>
    <t>Loi 2007-1786, art. 93 du 19/12/2007 (modif art. L 543-1 du CSS)</t>
  </si>
  <si>
    <t>Décret 90-776, art. 1 du 03/09/1990 (modif R543-2 du CSS)           Loi 90-590 du  06/07/1990</t>
  </si>
  <si>
    <t>Extension de l'ARS</t>
  </si>
  <si>
    <t>Loi 74-644 du 16/07/74                                                                           Décret 74-706 du 13/08/74                                                                  Décret 77-1039 du 14/09/77</t>
  </si>
  <si>
    <t>17/07/74  14/08/74                16/09/77</t>
  </si>
  <si>
    <t>Loi 74-644 du 16/07/74                                                                           Décret 74-706 du 13/08/74                                                                  Décret 78-728 du 11/07/78</t>
  </si>
  <si>
    <t>17/07/74  14/08/74                 12/07/78</t>
  </si>
  <si>
    <t>17/07/74  14/08/74                 18/08/1976</t>
  </si>
  <si>
    <t>"chaque enfant inscrit en exécution de l'obligation scolaire" (décret 76-768)</t>
  </si>
  <si>
    <t>Décret 97-794, art. du 22/08/1997</t>
  </si>
  <si>
    <t>Décret 95-909, art. 1 du 11/08/1995</t>
  </si>
  <si>
    <t>Loi 90-590, art.1 du 06/07/1990 (modif art. L543-1 du CSS)</t>
  </si>
  <si>
    <t>Décret 85-1353, art. 1 du 17/12/1985 (crée art. D543-1 du CSS)</t>
  </si>
  <si>
    <t>Décret 96-730 du 14/08/1996</t>
  </si>
  <si>
    <t>Décret 95-909 qdu 11/08/1995</t>
  </si>
  <si>
    <t>Décret 94-691 du 11/08/1994</t>
  </si>
  <si>
    <t>Décret 93-1016 du 25/08/1993</t>
  </si>
  <si>
    <t>Décret 11-1039 du 14/09/1977</t>
  </si>
  <si>
    <t>Décret 2008-767, art. 1 du 30/07/2008 (modif art. D543-1)</t>
  </si>
  <si>
    <t>Décret 2008-1025 du 07/10/2008</t>
  </si>
  <si>
    <t xml:space="preserve">04/01/75 15/04/75 </t>
  </si>
  <si>
    <t xml:space="preserve">Loi 75-6 du 03/01/75                   Décret 75-244 du 24/04/75  </t>
  </si>
  <si>
    <t>Décret 79-724 du 27/08/1979</t>
  </si>
  <si>
    <t xml:space="preserve"> Décret 82-1138, art 3 du 29/12/82 (modif art. L516 du CSS)</t>
  </si>
  <si>
    <t>Majoration naissances multiples</t>
  </si>
  <si>
    <t>Majoration à partir du 3e enfant</t>
  </si>
  <si>
    <t>Majoration naissances ou adoption (à partir du 2e)</t>
  </si>
  <si>
    <t>Taux du dernier versement</t>
  </si>
  <si>
    <t>Taux du premier versement</t>
  </si>
  <si>
    <t>Nombre de fractions de versement</t>
  </si>
  <si>
    <t>Taux de la base de calcul versé</t>
  </si>
  <si>
    <t>Décret 76-768 du 16/08/76</t>
  </si>
  <si>
    <t>Décret 78-728 du 11/07/78</t>
  </si>
  <si>
    <t>Remplacée par allocation au jeune enfant à partir du 01/01/1985</t>
  </si>
  <si>
    <t>Taux 3e examen</t>
  </si>
  <si>
    <t>Taux 2e examen</t>
  </si>
  <si>
    <t>taux premier examen (% de la base)</t>
  </si>
  <si>
    <t>Loi 2006-1640, art. 123 du 21/12/2006 (modif art. L531-3 du CSS)</t>
  </si>
  <si>
    <t>Loi 2005-744, art. 8 du 04/07/2005 (modif art. L531-2 du CSS)</t>
  </si>
  <si>
    <t>Ordonnance n°96-51, art. 5 du 24/01/1996 (modif art. L531-1, L531-2 du CSS)
Décret 96-553, art. 3 du 20/06/1996 (modif art. R531-1 du CSS)
Décret 95-180, art. 1 du 16/02/1995 (modif art. D531-1 du CSS)</t>
  </si>
  <si>
    <t>Mise sous condi de ressources de l'allocation versée avant le 4e mois de l'enfant</t>
  </si>
  <si>
    <t>Loi 86-1307, art 2 et 13 du 29/12/1986 (modif. Art. L531-1 et 2)</t>
  </si>
  <si>
    <t>Loi 85-17 du 04/01/85                                                                                         Décret 85-475 du 26/04/85                                                                                        Décret 85-1354, art. 1 du 17/12/1985 (crée L531-1, 2, 3 du CSS)</t>
  </si>
  <si>
    <t>05/01/1985                 04/05/1985             21/12/1985</t>
  </si>
  <si>
    <t>AJE, Allocation au Jeune Enfant (remplace pour les enfants conçus après 31/12/1984 les allocations pré &amp; post natales). Sans conditions de ressources jusqu'au 3e anniversaire de l'enfant</t>
  </si>
  <si>
    <t>Décret 95-165, art. 3 du 16/02/1995 (crée art R 535-1, R 755-14-3 du CSS)</t>
  </si>
  <si>
    <t>Pas cumulable avec l'ASF. Pour les enfants nés à partir du 01/01/1995</t>
  </si>
  <si>
    <t>24/06/2006 11/04/2008</t>
  </si>
  <si>
    <t xml:space="preserve">Complément de libre choix d'activité - taux plein </t>
  </si>
  <si>
    <t>Complément libre choix du mode de garde - enfant de moins de 3 ans, revenus inférieurs à 45% du plafond d'allocation</t>
  </si>
  <si>
    <t>Complément libre choix du mode de garde - enfant de moins de 3 ans, revenus supérieurs à 45% du plafond d'allocation</t>
  </si>
  <si>
    <t>Le taux du complément de libre choix d'activité à taux plein de la prestation d'accueil du jeune enfant mentionné au premier alinéa du 1 du I de l'article L. 531-4</t>
  </si>
  <si>
    <t>Loi 2008-1425, art. 181 du 27/12/2008 (modif L523-1 du CSS)</t>
  </si>
  <si>
    <t>Loi 99-944, art. 10 du 15/11/1999 (modif L523-2 du CSS)</t>
  </si>
  <si>
    <t xml:space="preserve">Loi 85-17 du 04/01/1985 </t>
  </si>
  <si>
    <t>Loi 84-1171 du 22/12/1984 (modif art. L 543-5 du CSS)</t>
  </si>
  <si>
    <t>Allocation de Soutien Familial</t>
  </si>
  <si>
    <t>Décret 82-534 du 23/06/1982</t>
  </si>
  <si>
    <t>Droit à l'allocation pour abandon manifeste au bout de 2 mois et non 6 mois</t>
  </si>
  <si>
    <t xml:space="preserve">Décret 78-82, art. 1 du 24/01/78 (modif art. L 543-5 du CSS)                                                       </t>
  </si>
  <si>
    <t>Appelé "Allocation d'orphelin"</t>
  </si>
  <si>
    <t xml:space="preserve">Décret 71-504 du 29/06/71                                                                   </t>
  </si>
  <si>
    <t>26/15/1970</t>
  </si>
  <si>
    <t>Loi 70-1218 du 23/12/70 (modif art. L543 du CSS)</t>
  </si>
  <si>
    <t>Création de l'allocation d'orphelin</t>
  </si>
  <si>
    <t xml:space="preserve">Se substitue à l'allocation d'éducation spécialisée, à l'allocation aux mineurs handicapés, à l'allocation spéciale aux parents de mineurs grands infirmés de moins de 15 ans. </t>
  </si>
  <si>
    <t>01/07/1975       23/12/1975  17/08/1976</t>
  </si>
  <si>
    <t>Loi 75-534 du 30/06/1975                                                              Décrets 75-1198, 96, 98 du 16/12/1975                                    Décret 76-768 du 16/08/1976</t>
  </si>
  <si>
    <t>NA</t>
  </si>
  <si>
    <t>Décret 83-66 du 31/01/1983 (modif art. L 543-1 à 3 du CSS)</t>
  </si>
  <si>
    <t>Décret n°91-968, art. 1 du 23/09/1991 JORF (modif art. L 541-1 à 3 du CSS)</t>
  </si>
  <si>
    <t>Loi 2005-102, art. 68 du 11/02/2005 (modif. Art. L541 du CSS)</t>
  </si>
  <si>
    <t>Complément d'allocation - 6e catégorie</t>
  </si>
  <si>
    <t>Complément d'allocation - 5e catégorie</t>
  </si>
  <si>
    <t>Complément d'allocation - 4e catégorie</t>
  </si>
  <si>
    <t>Complément d'allocation - 3e catégorie</t>
  </si>
  <si>
    <t>Complément d'allocation - 2e catégorie</t>
  </si>
  <si>
    <t>Complément d'allocation - 1ere catégorie</t>
  </si>
  <si>
    <t>Montant (% de BMAF)</t>
  </si>
  <si>
    <t>Age maximum de l'enfant</t>
  </si>
  <si>
    <t>majoration pour parent isolé - 6e catégorie</t>
  </si>
  <si>
    <t>majoration pour parent isolé - 5e catégorie</t>
  </si>
  <si>
    <t>majoration pour parent isolé - 4e catégorie</t>
  </si>
  <si>
    <t>majoration pour parent isolé - 3e catégorie</t>
  </si>
  <si>
    <t>Décret 2006-659 du 02/06/2006: APP devient AJPP</t>
  </si>
  <si>
    <t>Décret 2001-106, art 2. du 05/02/2001</t>
  </si>
  <si>
    <t>Décret 2002-373, art. 1 du 19/03/2002</t>
  </si>
  <si>
    <t>Durée maximale de l'allocation (année)</t>
  </si>
  <si>
    <t>Montant taux partiel (% BMAF) - 50% durée légale, Seul</t>
  </si>
  <si>
    <t>Montant taux partiel (% BMAF) - 50% durée légale, Couple</t>
  </si>
  <si>
    <t>Montant taux partiel (% BMAF) - 80% durée légale, Seul</t>
  </si>
  <si>
    <t>Montant taux partiel (% BMAF) - 80% durée légale, Couple</t>
  </si>
  <si>
    <t>Montant taux plein (% BMAF) - Seul</t>
  </si>
  <si>
    <t>Montant taux plein (% BMAF) - Couple</t>
  </si>
  <si>
    <t>Création de AJPP</t>
  </si>
  <si>
    <t>Décret 2006-659, art. 4 du 02/06/2006 (modif art. D544-1,2 du CSS)</t>
  </si>
  <si>
    <t>Durée de l'allocation (années)</t>
  </si>
  <si>
    <t>Nombre max d'allocations journalières par mois</t>
  </si>
  <si>
    <t>Seule (% BMAF)</t>
  </si>
  <si>
    <t>Couple (% BMAF)</t>
  </si>
  <si>
    <t>Décret 2007/57 du 12/01/2007</t>
  </si>
  <si>
    <t>Circulaire Cnav 2006/75 du 20/12/2006</t>
  </si>
  <si>
    <t>Circulaire Cnav 2007/76 du 07/12/2007 et Arrêté du 21/12/2007</t>
  </si>
  <si>
    <t xml:space="preserve">La circulaire Cnav 2009/9 du 03/02/2009 met en œuvre de l'article 73 de la loi n° 2008-1330 du 17 décembre 2008 concernant la déconnexion de la revalorisation des montants et des plafonds de ressources de l'ASI de ceux de l'ASPA. 
</t>
  </si>
  <si>
    <t>Circulaire Cnav 2008/45 du 12/08/2008</t>
  </si>
  <si>
    <t>Circulaire Cnav 2009/31 du 16/04/2009</t>
  </si>
  <si>
    <t>Circulaire Cnav 2010/43 du 23/04/2010</t>
  </si>
  <si>
    <t>Circulaire Cnav 2011/30 du 14/04/2011</t>
  </si>
  <si>
    <t>Source : site législation cnav</t>
  </si>
  <si>
    <t>Circulaire Cnav 2012/35 du 17/04/2012</t>
  </si>
  <si>
    <t>Plafond de ressources - couples</t>
  </si>
  <si>
    <t>Plafond de ressources - personnes seules</t>
  </si>
  <si>
    <t>Allocation supplémentaire invalidité - 2 allocataires</t>
  </si>
  <si>
    <t>Allocation supplémentaire invalidité - 1 allocataire</t>
  </si>
  <si>
    <t>Mêmes paramètres que pour l'ASPA</t>
  </si>
  <si>
    <t>API créée par la loi 76-617, en insérant un chapitre V-3 au CSS</t>
  </si>
  <si>
    <t>Décret 76-893 du 28/09/1976</t>
  </si>
  <si>
    <t>Décret 77-1290 du 24/11/77</t>
  </si>
  <si>
    <t>Montant - personne isolée avec un enfant à charge
(en % de la BMAF)</t>
  </si>
  <si>
    <t>Montant - femmes enceintes sans enfant à charge
(en % de la BMAF)</t>
  </si>
  <si>
    <t>Décret 88-1111 du 12/12/1988, art. 1</t>
  </si>
  <si>
    <t>Décret 88-1112 du 12/12/1988</t>
  </si>
  <si>
    <t>Décret 89-619 du 01/09/1989</t>
  </si>
  <si>
    <t>Décret 90-163 du 20/02/1990</t>
  </si>
  <si>
    <t>Décret 91-194 du 21/02/1991</t>
  </si>
  <si>
    <t>Décret 91-923 du 12/09/1991</t>
  </si>
  <si>
    <t>Décret 91-1373 du 30/12/91</t>
  </si>
  <si>
    <t>Décret 93-143 du 02/02/1993</t>
  </si>
  <si>
    <t>Décret 93-1356 du 30/12/1993</t>
  </si>
  <si>
    <t>Loi 88-1088 du 01/12/1988, art. 2</t>
  </si>
  <si>
    <t>la loi 92-722 rajoute "nés ou à naître" pour qualifier le nombre minimal d'enfants qui donne droit au RMI si la condition d'âge n'est pas remplie</t>
  </si>
  <si>
    <t>Nombre minimal d'enfant si la condition d'âge n'est pas respectée</t>
  </si>
  <si>
    <t>Allocation supplémentaire d'invalidité (ASI)</t>
  </si>
  <si>
    <t>Pour l'ALF au titre du mariage :
Age maximal de chacun des deux époux au moment du mariage</t>
  </si>
  <si>
    <t>Pour l'ALF  au titre de personnes à charge</t>
  </si>
  <si>
    <t>avoir une ou plusieurs personnes à charge</t>
  </si>
  <si>
    <t>Pour l'ALF au titre du fait de bénéficier de prestations familiales</t>
  </si>
  <si>
    <t>Bénéficier de l'une des prestations familiales suivantes: allocations familiales, complément familial, allocation pour jeune enfant, allocation de soutient familial ou allocation d'éducation spéciale</t>
  </si>
  <si>
    <t>Condition n°1</t>
  </si>
  <si>
    <t>Condition n°2</t>
  </si>
  <si>
    <t>Condition n°3</t>
  </si>
  <si>
    <t>Condition n°4</t>
  </si>
  <si>
    <t>Avoir la qualité de locataire, de sous locataire ou d'accédant à la propriété pour sa résidence principale</t>
  </si>
  <si>
    <t>Habiter un local qui satisfait à des conditions de peuplement et de salubrité</t>
  </si>
  <si>
    <t>Consacrer au loyer ou au remboursement de l'emprunt contracté pour accéder à la propriété une certaine proportion des ressources du foyer (appelée "loyer minimum")</t>
  </si>
  <si>
    <t>Ménage seul</t>
  </si>
  <si>
    <t>Ménage ou isolé avec 1 enfant</t>
  </si>
  <si>
    <t>Ménage ou isolé avec 2 enfants</t>
  </si>
  <si>
    <t>Ménage ou isolé avec 3 enfants</t>
  </si>
  <si>
    <t>Ménage ou isolé avec 4 enfants</t>
  </si>
  <si>
    <t>Ménage ou isolé avec 5 enfants</t>
  </si>
  <si>
    <t>Ménage ou isolé - par enfant en plus</t>
  </si>
  <si>
    <t>Plafond de loyers - Zone 1</t>
  </si>
  <si>
    <t>Personnes seules</t>
  </si>
  <si>
    <t>Couples</t>
  </si>
  <si>
    <t>Personnes seules ou couples avec 1 enfant</t>
  </si>
  <si>
    <t>Plafond de loyers - Zone 2</t>
  </si>
  <si>
    <t>Plafond de loyers - Zone 3</t>
  </si>
  <si>
    <t>TF</t>
  </si>
  <si>
    <t>Couples sans enfant</t>
  </si>
  <si>
    <t>Personnes isolées</t>
  </si>
  <si>
    <t>Personnes seules et couples avec 1 enfant</t>
  </si>
  <si>
    <t>Personnes seules et couples avec 2 enfants</t>
  </si>
  <si>
    <t>Personnes seules et couples avec 3 enfants</t>
  </si>
  <si>
    <t>Personnes seules et couples avec 4 enfants</t>
  </si>
  <si>
    <t>TL</t>
  </si>
  <si>
    <t>R1</t>
  </si>
  <si>
    <t>Personnes isolées 
(en % du RMI de base)</t>
  </si>
  <si>
    <t>Couples 
(en % du RMI de base)</t>
  </si>
  <si>
    <t>Personnes isolées ou couples avec 1 enfant
(en % du RMI de base)</t>
  </si>
  <si>
    <t>Personnes isolées ou couples avec 2 enfants
(en % du RMI de base)</t>
  </si>
  <si>
    <t>Majoration par enfant à charge supplémentaire
(en % du RMI de base)</t>
  </si>
  <si>
    <t>R2</t>
  </si>
  <si>
    <t>Personnes isolées ou couples avec 2 enfants
(en % de la BMAF au 01/01/N-2)</t>
  </si>
  <si>
    <t>Majoration par enfant à charge supplémentaire
(en % de la BMAF au 01/01/N-2)</t>
  </si>
  <si>
    <t>Plafond de R0</t>
  </si>
  <si>
    <t>Foyers sans personne à charge
(en % du R0 calculé dans un premier temps)</t>
  </si>
  <si>
    <t>Foyers avec 1 personne à charge
(en % du R0 calculé dans un premier temps)</t>
  </si>
  <si>
    <t>Foyers avec 2 personnes à charge
(en % du R0 calculé dans un premier temps)</t>
  </si>
  <si>
    <t>Foyers avec 3 personnes à charge
(en % du R0 calculé dans un premier temps)</t>
  </si>
  <si>
    <t>Foyers avec 4 personnes à charge et plus
(en % du R0 calculé dans un premier temps)</t>
  </si>
  <si>
    <t>Majoration forfaitaire au titre des charges pour les colocataires et les propriétaires</t>
  </si>
  <si>
    <t>Personnes isolées sans enfants</t>
  </si>
  <si>
    <t>Ménages seuls</t>
  </si>
  <si>
    <t>Par enfant à charge</t>
  </si>
  <si>
    <t>Loyer considéré comme payé par les étudiants logeant en résidence universitaire</t>
  </si>
  <si>
    <t>Personnes isolés</t>
  </si>
  <si>
    <t>Ménages</t>
  </si>
  <si>
    <t>Décret 2000-1269 du 26/12/2000</t>
  </si>
  <si>
    <t>Plafond pour accession à la propriété - Zone 1</t>
  </si>
  <si>
    <t>Personne isolée sans enfant</t>
  </si>
  <si>
    <t>Plafond pour accession à la propriété - Zone 2</t>
  </si>
  <si>
    <t>Plafond pour accession à la propriété - Zone 3</t>
  </si>
  <si>
    <t>Au moins un enfant de moins de 3 ans ou alors 3+ enfants</t>
  </si>
  <si>
    <t>13/07/77                17/11/77              06/09/78</t>
  </si>
  <si>
    <t>Création en 1958</t>
  </si>
  <si>
    <t>Arrêté du 17/11/1972                             Loi 75-6 du 03/01/1975 (crée art. L543 du CSS)                                                   Décret 76-117 du 03/02/76             Décret 77-1452 (modif Décret 76-117)</t>
  </si>
  <si>
    <t xml:space="preserve">18/11/1972 04/01/1975 05/02/76      29/12/1977    </t>
  </si>
  <si>
    <t>Modification du taux.</t>
  </si>
  <si>
    <t>cf. "évolution de la législation familiale en métropole depuis 1945"</t>
  </si>
  <si>
    <t>majoration pour parent isolé - 2e catégorie</t>
  </si>
  <si>
    <t>12/02/2005 01/01/2006</t>
  </si>
  <si>
    <t>Loi 2005-102, art. 68 du 11/02/2005 (modif. Art. L541 du CSS)                       Décret 2005-1761, art. 12 du 29/12/2005</t>
  </si>
  <si>
    <t>Décret 2002-1059, art 1 du 07/08/2002 (JORF 08/08/2002): L'allocation différentielle de rentrée scolaire est égale, pour chaque enfant, à la différence entre, d'une part, le plafond défini au deuxième alinéa de l'article R. 543-5, majoré du montant de l'allocation de rentrée scolaire en vigueur au 1er juillet de l'année en cours multiplié par le nombre d'enfants y ouvrant droit au titre de la rentrée scolaire en cours et, d'autre part, le montant des ressources, cette différence étant divisée par le nombre d'enfants à charge ouvrant droit à cette allocation.</t>
  </si>
  <si>
    <t xml:space="preserve">Loi 86-1307, art.8 du 29/12/1986 (modifie L 542-8 CSS)  </t>
  </si>
  <si>
    <t>Loi Landry du 11/03/1932, art. 1 et 2 (modif titres III et V du code du travail )</t>
  </si>
  <si>
    <t xml:space="preserve">Création de l'allocation familiale </t>
  </si>
  <si>
    <t>Majoration créée pour début 1999.
Majoration supprimée en mai 2008. Mais, elle n'est supprimée que pour les nouveaux bénéficaires de la majoration. Donc, elle s'applique jusqu'au 16 ans des derniers bénéficiaires de cet ancien dispositif (jusqu'au 31 avril 2013 inclus)</t>
  </si>
  <si>
    <t>Majoration créée pour début 1999.
Majoration supprimée en mai 2008. Mais, elle n'est supprimée que pour les nouveaux bénéficaires de la majoration. Donc, elle s'applique jusqu'au 20 ans des derniers bénéficiaires de cet ancien dispositif (jusqu'au 31 avril 2012 inclus)</t>
  </si>
  <si>
    <t>Décret 92-1015 du 23/06/1992 (modif art. D542-5 du CSS)</t>
  </si>
  <si>
    <t>Décret 90-945 du 24/10/1990 (modif art. D542-5 du CSS)</t>
  </si>
  <si>
    <t>Décret 89-831 du 10/11/1989 (modif art. D542-5 du CSS)</t>
  </si>
  <si>
    <t>Décret 88-1071 du 29/11/1988 (modif art. D542-5 du CSS)</t>
  </si>
  <si>
    <t>Décret 88-569 du 04/05/1988 (modif art. D542-5 du CSS)</t>
  </si>
  <si>
    <t>Décret 91-1159 du 08/11/1991 (modif art. D542-5 du CSS)</t>
  </si>
  <si>
    <t>Décret 87-611 du 31/07/1987 (modif art. D542-5 du CSS)</t>
  </si>
  <si>
    <t xml:space="preserve"> </t>
  </si>
  <si>
    <t>Décret 86-1091 du 08/10/1986 (modif art. D542-5 du CSS)</t>
  </si>
  <si>
    <t>Décret 85-1354 du 17/12/1985 (modif art. D542-5 du CSS)</t>
  </si>
  <si>
    <t>Source:</t>
  </si>
  <si>
    <t>Les articles L522-1 et R522-1 du CSS prévoient la revalorisation des plafonds par Arrêté Ministériel, au rythme de l'évolution des prix hors tabac</t>
  </si>
  <si>
    <t>Circulaire DSS/SD2B/2012/423</t>
  </si>
  <si>
    <t>Décret n°2008-766 du 30 juillet 2008 - art. 1</t>
  </si>
  <si>
    <t>03/08/2008 (version consolidée)</t>
  </si>
  <si>
    <t>Décret n° 2012-830 du 27/06/2012</t>
  </si>
  <si>
    <t>1° La prise en charge partielle de la rémunération par l'organisme débiteur des prestations familiales est fixée au maximum à 85 % du salaire net servi et des indemnités mentionnées à l'article L. 423-4 du code de l'action sociale et des familles ;</t>
  </si>
  <si>
    <t xml:space="preserve">L'allocation de soutien familial (ASF) est versée sans condition de ressources au parent élevant seul un enfant de moins de 20 ans, sans aide financière de l'autre parent. Si celui-ci est décédé ou n'a pas reconnu l'enfant, l'aide est automatique. </t>
  </si>
  <si>
    <t xml:space="preserve">Cas où l'enfant est élevé par un seul parent sans aide de l'autre parent: </t>
  </si>
  <si>
    <t xml:space="preserve">S'il est vivant, l'attribution de l'ASF est conditionnée à un examen du dossier. Son montant est de 90,40 euros par mois et par enfant. </t>
  </si>
  <si>
    <t>L'ASF s'élève alors à 120,54 euros.</t>
  </si>
  <si>
    <t xml:space="preserve">Cas où l'enfant est élevé par un seul parent, avec aide de l'autre parent: </t>
  </si>
  <si>
    <t xml:space="preserve">Depuis le 1er juin 2009, l'allocation de parent isolé qui vous est destinée a été remplacée par le revenu de solidarité active (RSA). </t>
  </si>
  <si>
    <t>Ce dernier est calculé selon la formule suivante : (montant forfaitaire qui est déterminé en fonction de la composition du foyer et du nombre d'enfants à charge + 62 % des revenus d'activité du foyer) - (ressources du foyer + forfait d'aide au logement). Par exemple, pour une femme vivant seule avec un enfant à charge, le montant forfaitaire est de 690,14 euros par mois (majoration possible si l'enfant a moins de 3 ans). Sachez que vous pouvez estimer le montant de votre RSA sur le site de la CAF.  </t>
  </si>
  <si>
    <r>
      <rPr>
        <b/>
        <i/>
        <sz val="11"/>
        <color theme="1"/>
        <rFont val="Calibri"/>
        <family val="2"/>
        <scheme val="minor"/>
      </rPr>
      <t>Cas où l'enfant est élevé par une personne tierce</t>
    </r>
    <r>
      <rPr>
        <sz val="11"/>
        <color theme="1"/>
        <rFont val="Calibri"/>
        <family val="2"/>
        <scheme val="minor"/>
      </rPr>
      <t xml:space="preserve"> ( enfant privé de l'aide de ses deux parents): l'ASF est également versée sans condition de ressources à la personne qui s'en occupe</t>
    </r>
  </si>
  <si>
    <t>(Les montants sont indiqués pour 2013)</t>
  </si>
  <si>
    <t>Montant (% de BMAF ou en Euros)</t>
  </si>
  <si>
    <t>Décret 2002-422, art. 1  du 29/03/2002 (modif art. L 541-2 du CSS) et Décret 2002-421</t>
  </si>
  <si>
    <t>Création de 6 catégories; les taux de chaque catégorie sont fixés par le décret de 2002; mais pour la 6ème catégorie il est prévu que le montant de l'allocation soit égal au montant de la majoration pour tierce personne accordée aux invalides de la 3e catégorie définis à l'article L. 341-4. »</t>
  </si>
  <si>
    <t>1 096,50 €</t>
  </si>
  <si>
    <t>La valeur de la MTP (=complément de la 6e catégorie) est donnée chaque année par une circulaire CNAV</t>
  </si>
  <si>
    <t>Majoration pour charges - Isolé ou couple avec un enfant ou une personne à charge</t>
  </si>
  <si>
    <t>Autres (dont les étudiants en chambres réhabilitées de résidences universitaires</t>
  </si>
  <si>
    <t>Décret n° 2013-1263 du 27 décembre 2013</t>
  </si>
  <si>
    <t>Décret n°2013-793 du 30 août 2013</t>
  </si>
  <si>
    <t>Circulaire DSS/SD2B/2013/417</t>
  </si>
  <si>
    <t>af_plaf_revenf</t>
  </si>
  <si>
    <t>ars_enf_agemax</t>
  </si>
  <si>
    <t>ars_enf_agemin</t>
  </si>
  <si>
    <t>ape_agemax</t>
  </si>
  <si>
    <t>ape_taux_base</t>
  </si>
  <si>
    <t>ape_taux_50</t>
  </si>
  <si>
    <t>ape_taux_80</t>
  </si>
  <si>
    <t>Les ALF, APL et ALS ne sont plus révisées au 1 janvier de chaque année N mais au 1 octobre de l'année N</t>
  </si>
  <si>
    <t xml:space="preserve">Source : </t>
  </si>
  <si>
    <t>loi de Financement de la sécurité sociale pour 2014 du 23.12.2013 (JO du 24.12.2013)</t>
  </si>
  <si>
    <t>tx_paje_adopt</t>
  </si>
  <si>
    <t>clca_age_min</t>
  </si>
  <si>
    <t>tx_paje_inactif</t>
  </si>
  <si>
    <t>rsa_maj_ageenf_max</t>
  </si>
  <si>
    <t>api_ageenf_max</t>
  </si>
  <si>
    <t>492,90 €</t>
  </si>
  <si>
    <t>Revalorisation de  1%</t>
  </si>
  <si>
    <t>Revalorisation de 1,25%</t>
  </si>
  <si>
    <t>Revalorisation de 2,5%</t>
  </si>
  <si>
    <t>Revalorisation de 3,4%</t>
  </si>
  <si>
    <t>Revalorisation de 2,35%</t>
  </si>
  <si>
    <t>Revalorisation de 4%</t>
  </si>
  <si>
    <t>Revalorisation de 7,5%</t>
  </si>
  <si>
    <t>Revalorisation de 1,42%</t>
  </si>
  <si>
    <t>Revalorisation de 1,11%</t>
  </si>
  <si>
    <t>Loi 2002-1487, art. 58 du 20/12/2002 (modif art. L521-1 du CSS)</t>
  </si>
  <si>
    <t>Loi n°77-765 du 12 juillet 1977</t>
  </si>
  <si>
    <t xml:space="preserve"> 17/08/1976</t>
  </si>
  <si>
    <t>Le brut imposable est calculé à partir du net imposable dans le cas de salariés n'ayant d'autres sources de revenus que leurs salaires et ne bénéficiant pas d'un abattement supplémentaire pour frais professionnels, ie abattements de 10% puis de 20% uniquement</t>
  </si>
  <si>
    <t>Deux revenus chacun égaux à 6 fois la bmaf en vigueur le 01/07 de ladite année. Soit pour 1976 : 6*632 F=9 792 F</t>
  </si>
  <si>
    <t>Attribuée aux familles ayant ou attendant un 3e enfant ou plus, si le déménagement intervient entre le 1er jour du mois civil suivant le 3e mois de grssesse et le dernier jour du mois précédant celui du 2e anniversiare de l'enfant y ouvrant droit</t>
  </si>
  <si>
    <t>Le plafonnement n'est plus indexé sur le SMIC du 1er juillet de l'année de ref mais selon le coeff de revalorisation des pensions d'invalidité</t>
  </si>
  <si>
    <t>Pas de décret : car les majorations ci-dessous étaient exceptionnelles et ne concernait qu'une année à chaque fois. L'absence de nouveau décret en 2001 signifie qu'il n'y a plus de majoration.</t>
  </si>
  <si>
    <t>Circulaire DSS/4 A n° 98-395 du 30 juin 1998</t>
  </si>
  <si>
    <t xml:space="preserve">Note : </t>
  </si>
  <si>
    <t xml:space="preserve">Le versement s'effectue en trois fois. </t>
  </si>
  <si>
    <r>
      <t>Loi</t>
    </r>
    <r>
      <rPr>
        <sz val="11"/>
        <rFont val="Arial"/>
        <family val="2"/>
      </rPr>
      <t> n° 80-545 du 17 juillet 1980</t>
    </r>
  </si>
  <si>
    <t>Décret 82-1138 , art. 2 du 29/12/82 (modif art. L516 du CSS)</t>
  </si>
  <si>
    <t>Devient RSA</t>
  </si>
  <si>
    <t>Note :  le RSA n'a pas complètement éliminé l'ASF, mais les deux prestations se complètent:</t>
  </si>
  <si>
    <t>La loi du 11 février 2005 pour l'égalité des droits et des chances, la participation et la citoyenneté des personnes handicapées transforme l'AES en l'AEEH</t>
  </si>
  <si>
    <t xml:space="preserve">(1) 50% du salaire moyen (cotisations versées au cours des 10 années civiles d'assurance dont la prise en considération est la plus avantageuse pour l'assuré. Ces années sont comprises entre 31/12/1947 et la date d'interruption de travail suivie d'invalidité, ou entre 47 et la constataion médicale d'invalidité. Si l'assuré ne compte pas 10 années d'assurance, on prend les années d'assurances accomplies depuis l'immatriculation) majoré de 40%, cette majoration doit être supérieur à un minimum annuel fixé par décret </t>
  </si>
  <si>
    <t>(2) Le montant du complément de la sixième catégorie de l'allocation d'éducation de l'enfant handicapé est égal au montant de la majoration pour tierce personne accordée aux invalides de la 3e catégorie définis à l'article L. 341-4.(24/09/1991)</t>
  </si>
  <si>
    <t>Arrêté du 28/12/2012</t>
  </si>
  <si>
    <t>Pas de revalorisation des seuils en 2014 avant le 1e octobre (Cf. Article 59 du PLFSS 2014 et l'arrêté du 23 décembre 2013)</t>
  </si>
  <si>
    <t>Après le 31/12/2012</t>
  </si>
  <si>
    <t>Décret n°2013-49 du 14/01/2013 et un arrêté du 14/01/2013</t>
  </si>
  <si>
    <t>Référence legislative</t>
  </si>
  <si>
    <t>Cf. articles R. 351-17-3, R. 351-18 et R. 351-22-1 du CCH ; article D. 542-5 du CSS</t>
  </si>
  <si>
    <t>Arrêté du 28/12/2012, art. 7</t>
  </si>
  <si>
    <t>Décret 2013-49, art. 2 du 14/01/2013 (modif art. D831-2-1 du CSS)</t>
  </si>
  <si>
    <t>Décret n° 2012-1488 du 28 décembre 2012</t>
  </si>
  <si>
    <t xml:space="preserve">La référence législative indiquant les montants du plafond de ressource et de la majoration pour biactifs et parents isolés manque. </t>
  </si>
  <si>
    <t>Allocation remplacée par Allocation au jeune enfant le 01/01/1985 : majoration pour 3e naissance ou plus supprimée pour les enfants conçus après le31/12/84</t>
  </si>
  <si>
    <t>Décret 76-117: PJM a 2% du budget total pour les prestations familiales</t>
  </si>
  <si>
    <t xml:space="preserve">Loi 75-6 du 03/01/75 (crée art. L.543 CSS )  </t>
  </si>
  <si>
    <t>Loi 2013-1203 du 23 /12/2013</t>
  </si>
  <si>
    <t>Complément optionnel de libre choix d'activité - taux plein (durée de l'arrêt prédéterminée)</t>
  </si>
  <si>
    <t xml:space="preserve">Complément de libre choix d'activité - taux partiel entre 50% et 80% </t>
  </si>
  <si>
    <t xml:space="preserve">Paje base </t>
  </si>
  <si>
    <t>CLCA</t>
  </si>
  <si>
    <t>COLCA</t>
  </si>
  <si>
    <t>CLCMG 0-3 ans</t>
  </si>
  <si>
    <t>Complément libre choix du mode de garde - enfant de moins de 3 ans, revenus supérieurs au plafond d'allocation</t>
  </si>
  <si>
    <t xml:space="preserve">Loi n°2003-1199, art. 60 II du 18/12/2003 (crée art. L531-3 du CSS)
Décret 2003-1394, art. 1 du 31/12/2003 (modif art. D531-1 du CSS et crée art. D531-3 du CSS) </t>
  </si>
  <si>
    <t xml:space="preserve">Décret 2008-331, art. 1 du 09/04/2008                                                                                                                                             Décret 2006-732, art.1 et 2 du 22/06/2006 </t>
  </si>
  <si>
    <t>Cf. http://circulaires.legifrance.gouv.fr/pdf/2009/04/cir_10648.pdf &amp; http://circulaires.legifrance.gouv.fr/pdf/2009/04/cir_6840.pdf pour les taux</t>
  </si>
  <si>
    <t>NB: Depuis le 01/06/2012 (cf. Décret n°2012-666 du 4 mai 2012 - art. 2) :</t>
  </si>
  <si>
    <t>Auteurs:</t>
  </si>
  <si>
    <t>antoine.bozio@ipp.eu ; malka.guillot@ipp.eu</t>
  </si>
  <si>
    <t>13,6 % du PSS au 01/01 de l'année N-2</t>
  </si>
  <si>
    <t>13,6 % du PSS au 01/01 de l'année N</t>
  </si>
  <si>
    <t>Revenu professionnel plancher, 
en pourcentage du PSS.</t>
  </si>
  <si>
    <t>Les ages maxima sont différents pour le complément familial et les aides au logement.                                                                                                                         Cf. les feuilles de barème associées à ces dispositifs.</t>
  </si>
  <si>
    <t>En vertu de l'article R512-2 du CSS*, la base à appliquer à ce pourcentage est le SMIC horaire défini aux articles L141-1 à L141-9 du Code du Travail, multiplié par 169.</t>
  </si>
  <si>
    <t>À partir de 2000, une seule limite d'âge pour tous les enfants.</t>
  </si>
  <si>
    <t>Majoration de 38% pour le 3e, 37% pour le 4e enfant. Soit 98% pour 4, 61% pour 3 enfants à charge, +35% par enfant supplémentaire</t>
  </si>
  <si>
    <t>Mise en place d'une majoration unique à partir de 14 ans. Mais, la transition est progressive (chaque année, la majoration dépendra à la fois de l'âge et de la date de naissance des enfants ; cf. plus bas)</t>
  </si>
  <si>
    <t>Majoration pour les ménages avec 4 enfants et plus ou au moins 1 enfant de moins de 3 ans et des ressources ne dépassant pas le plafond</t>
  </si>
  <si>
    <t>Plafond calculé sur le revenu fiscal net de 1975 pour la période de paiement 01/07/76-30/06/77</t>
  </si>
  <si>
    <t>Majoration plafond pour la majoration - 2 enfants</t>
  </si>
  <si>
    <t>Majoration plafond pour la majoration - 1 enfant</t>
  </si>
  <si>
    <t xml:space="preserve">Loi 72-8 du 03/01/72                         Décret 72-528 &amp; 530 du 9/06/72(AMF)           </t>
  </si>
  <si>
    <t>Trois enfants de plus de 3 ans.
 Suppression du CF de maintenance lorsque la famille passe de 3 à 2 enfants</t>
  </si>
  <si>
    <t>Loi 77-765 du 12/07/77
Décret 77-1265 du 16/11/77
Décret 78-957 du 05/09/1978</t>
  </si>
  <si>
    <t>Références législatives - revalorisation des plafonds</t>
  </si>
  <si>
    <t>Plafond de ressources (brut imposable) - 1 revenu  - enfant supplémentaire</t>
  </si>
  <si>
    <t>Par enfants en plus -taux (% BMAF)</t>
  </si>
  <si>
    <t>Personne âgée ou infirme -taux (% BMAF)</t>
  </si>
  <si>
    <t>Jeune travailleur salarié -taux (% BMAF)</t>
  </si>
  <si>
    <t xml:space="preserve">Références législatives </t>
  </si>
  <si>
    <t>Loi 74-644 du 16/07/74
Décret 74-706 du 13/08/74
Décret 76-768 du 16/08/1976</t>
  </si>
  <si>
    <t>"Tout enfant qui n'a pas atteint l'âge de dix-huit ans révolus au 15 septembre de l'année considérée"(art. R543-2 du CSS)</t>
  </si>
  <si>
    <t>Références législatives - définition des ressources et plafonds</t>
  </si>
  <si>
    <t>Plafond: 2,130 fois le salaire minimum de croissance prévu à l'article L 141-4 du code du travail en vigueur au 01/07 de l'année de référence, majoré de 30% à partir du premier enfant, par enfant à charge</t>
  </si>
  <si>
    <t xml:space="preserve">Le taux de la base de calcul versé est égal au taux du premier versement plus 2 fois le taux du dernier versement.          </t>
  </si>
  <si>
    <t>Remplacement de l'AJE par l'APJE. Une seule allocation sous conditons de ressources quel que soit le nombre d'enfants de moins de 3 ans. Cumul possible pendant la période prénatale jusqu'aux 3 mois de l'enfant à naître si la famille a déjà un enfant de moins de 3 ans. Cumul avec le CF pendant la période prénatale - mois de naissance possible</t>
  </si>
  <si>
    <t>Référence non trouvée</t>
  </si>
  <si>
    <t>Loi qui assure la parité des droits sociaux attachés à la naissance et à l'adoption.
Loi qui aligne l'allocation d'adoption sur l'APJE. Mêmes montants et mêmes plafonds (par contre, durée de l'aide, à fixer par décret).</t>
  </si>
  <si>
    <t>Complément de libre choix d'activité - taux partiel
&lt; 50%</t>
  </si>
  <si>
    <t xml:space="preserve">Pour les enfants de 3 à 6 ans, le taux du CLCMG est égal à la moitié de celui pour un enfant de moins de 3 ans. En 2012 :
57,02 % si &lt; 45 %*plafond
35,96 % si &lt; plafond &amp; &gt; 45 %*plafond
21,57% si &lt; 45 %*plafond                                                                                                    </t>
  </si>
  <si>
    <t>Complément d'allocation - 6e catégorie (2)</t>
  </si>
  <si>
    <t>Pourcentage minimal de handicap pour les acsendants ou descendants du 3ème degré maximum</t>
  </si>
  <si>
    <t>Création de la 5e tranche et ajout de valeurs de N avec 2, 3 et 4 enfants</t>
  </si>
  <si>
    <t>Ici, la revalorisation des barèmes entre en vigueur le 01/07/2001. Donc, du 01/07 au 31/12/2001 : ces montants sont en francs</t>
  </si>
  <si>
    <t>s</t>
  </si>
  <si>
    <t>Références législatives des règles de calcul et du paramètre Po</t>
  </si>
  <si>
    <t>Parution au JORF</t>
  </si>
  <si>
    <r>
      <t xml:space="preserve">Forfait logement - femmes enceintes
</t>
    </r>
    <r>
      <rPr>
        <b/>
        <sz val="8"/>
        <color theme="1"/>
        <rFont val="Calibri"/>
        <family val="2"/>
        <scheme val="minor"/>
      </rPr>
      <t>A partir de février 2007 : en % du RMI pour 1 peronne
jusqu'en janvier 2007 inclus : en % de la BMAF</t>
    </r>
  </si>
  <si>
    <r>
      <t xml:space="preserve">Forfait logement -parent + 1 enfant
</t>
    </r>
    <r>
      <rPr>
        <b/>
        <sz val="8"/>
        <color theme="1"/>
        <rFont val="Calibri"/>
        <family val="2"/>
        <scheme val="minor"/>
      </rPr>
      <t>A partir de février 2007 : en % du RMI pour 1 peronne
jusqu'en janvier 2007 inclus : en % de la BMAF</t>
    </r>
  </si>
  <si>
    <t>Nombre minimal d'enfants nés ou à naître si la condition d'âge n'est pas respectée</t>
  </si>
  <si>
    <t>A. Prestations générales</t>
  </si>
  <si>
    <t>B. Petite enfance</t>
  </si>
  <si>
    <t>C. Solidarité et insertion</t>
  </si>
  <si>
    <t>D. Logement et cadre de vie</t>
  </si>
  <si>
    <t>Allocations familiales (AF) : Conditions générales et montants</t>
  </si>
  <si>
    <t>Allocations familiales (AF) : Majorations</t>
  </si>
  <si>
    <t>Allocations familiales (AF) : Plafonds de ressources</t>
  </si>
  <si>
    <t>Indemnité compensatrice des avantages fiscaux (ICAF) : Montant</t>
  </si>
  <si>
    <t>Allocation de salaire unique (ASU) : Plafond de ressources</t>
  </si>
  <si>
    <t>Allocation de salaire unique (ASU) : Montant mensuel</t>
  </si>
  <si>
    <t>Allocation pour frais de garde (AFG) : Conditions générales et montants</t>
  </si>
  <si>
    <t>Allocation pour frais de garde (AFG) : Plafonds de ressources</t>
  </si>
  <si>
    <t>Allocation de la mère au foyer (AMF) : Plafond de ressources</t>
  </si>
  <si>
    <t>Allocation de la mère au foyer (AMF) : Taux et montant mensuel</t>
  </si>
  <si>
    <t>Complément familial (CF) : Conditions générales et montants</t>
  </si>
  <si>
    <t>Complément familial (CF) : Plafonds de ressources</t>
  </si>
  <si>
    <t>Prime de déménagement : Taux de montant maximum</t>
  </si>
  <si>
    <t>Prêt aux jeunes ménages (PJM) : Conditions et plafond de ressources</t>
  </si>
  <si>
    <t>Prêt aux jeunes ménages (PJM) : Prêts susceptibles d'être accordés</t>
  </si>
  <si>
    <t>Allocation de rentrée scolaire (ARS) : Condition d'âge des personnes à charge</t>
  </si>
  <si>
    <t>Allocation de rentrée scolaire (ARS) : Montants</t>
  </si>
  <si>
    <t>Allocation de rentrée scolaire (ARS) : Majoration exceptionnelle</t>
  </si>
  <si>
    <t>Allocation de rentrée scolaire (ARS) : Plafonds de ressources</t>
  </si>
  <si>
    <t>Allocation de rentrée scolaire (ARS) : Montant minimum</t>
  </si>
  <si>
    <t>Allocations postnatales (APN) : Taux et versement</t>
  </si>
  <si>
    <t>Allocations prénatales (APrN) : Taux et versement</t>
  </si>
  <si>
    <t>Allocation pour jeune enfant (APJE) : Conditions générales et montants</t>
  </si>
  <si>
    <t>Allocation pour jeune enfant (APJE) : Plafonds de ressources</t>
  </si>
  <si>
    <t>Allocation d'adoption : Plafonds de ressources</t>
  </si>
  <si>
    <t>Allocation d'adoption : Conditions générales et montants</t>
  </si>
  <si>
    <t>Prestation d'acceuil du jeune enfant (PAJE) : Allocation de base : conditions et montants</t>
  </si>
  <si>
    <t>Prestation d'acceuil du jeune enfant (PAJE) : Prime à la naissance et à l'adoption : conditions et montants</t>
  </si>
  <si>
    <t>Prestation d'acceuil du jeune enfant (PAJE) : Plafonds de ressources</t>
  </si>
  <si>
    <t>Allocation de soutien familial (ASF) : Montants</t>
  </si>
  <si>
    <t>Allocation d'Education de l'Enfant Handicappé (AEEH) :  Conditions et montants</t>
  </si>
  <si>
    <t>Allocation de Présence Parentale : Montants</t>
  </si>
  <si>
    <t>Allocation Journalière de Présence parentale : Montants</t>
  </si>
  <si>
    <t>Revenu minimum d'insertion (RMI) : Conditions générales</t>
  </si>
  <si>
    <t>Revenu minimum d'insertion (RMI) : Montant de base</t>
  </si>
  <si>
    <t>Revenu minimum d'insertion (RMI) : Majoration du montant de base</t>
  </si>
  <si>
    <t>Revenu minimum d'insertion (RMI) : Forfait logement</t>
  </si>
  <si>
    <t>Revenu minimum d'insertion (RMI) : Montant minimum</t>
  </si>
  <si>
    <t>Allocation parent isolé (API) : Conditions générales</t>
  </si>
  <si>
    <t>Allocation parent isolé (API) : Montants</t>
  </si>
  <si>
    <t>Allocation parent isolé (API) : Forfait logement</t>
  </si>
  <si>
    <t>Revenu de solidarité active (RSA) : Conditions générales</t>
  </si>
  <si>
    <t>Revenu de solidarité active (RSA) : Montant de base</t>
  </si>
  <si>
    <t>Revenu de solidarité active (RSA) : Majoration du montant de base</t>
  </si>
  <si>
    <t>Revenu de solidarité active (RSA) : Condition pour la majoration pour isolement</t>
  </si>
  <si>
    <t>Revenu de solidarité active (RSA) : Majoration des ressources sur les revenus d'activité</t>
  </si>
  <si>
    <t>Revenu de solidarité active (RSA) : Forfait logement</t>
  </si>
  <si>
    <t>Revenu de solidarité active (RSA) : RSA jeune</t>
  </si>
  <si>
    <t>Revenu de solidarité active (RSA) : Montant minimum</t>
  </si>
  <si>
    <t>Statut du chef de famille (SCF)</t>
  </si>
  <si>
    <t>Définition des personnes à charge (def_pac)</t>
  </si>
  <si>
    <t>Allocation de la mère au foyer (AMF) : Majorations</t>
  </si>
  <si>
    <t>Complément familial (CF) : Majorations</t>
  </si>
  <si>
    <t>Définition biactifs : cf. feuille "Statut_chef_famille" (SCF)</t>
  </si>
  <si>
    <t>Mêmes plafonds que pour l'APJE : cf. feuille "APJE_P"</t>
  </si>
  <si>
    <t>Mêmes conditions que celles pour les personnes à charge évoquées dans la feuille "def_pac"</t>
  </si>
  <si>
    <t>Même réglementation que pour les autres prestations familiales : cf. feuille "def_pac"</t>
  </si>
  <si>
    <t>Même forfait logement que le RMI : cf. feuille "RMI_FL"</t>
  </si>
  <si>
    <t>Références manquantes</t>
  </si>
  <si>
    <t>La BMAF est à partir de décembre 2011 revalorisée au 1er avril de chaque année suivant l'évolution de l'indice des prix (sauf pour 2012 où par dérogation, la revalorisation reste au 1er janvier) Cf. LFSS 2012 (loi 2011-1906 du 21 décembre 2011) &amp;Article L 551-1 du CSS en vigueur à partir du 23 décembre 2011</t>
  </si>
  <si>
    <t>facteur_yamin_biact_pss</t>
  </si>
  <si>
    <t>facteur_yamin_biact_bmaf</t>
  </si>
  <si>
    <t>age_max_pac</t>
  </si>
  <si>
    <t>age_min_pac</t>
  </si>
  <si>
    <t>maj_enf15</t>
  </si>
  <si>
    <t>duree_maj</t>
  </si>
  <si>
    <t>nb_enf_maj</t>
  </si>
  <si>
    <t>icaf_enf</t>
  </si>
  <si>
    <t>icaf_enf_supp</t>
  </si>
  <si>
    <t>plaf_sans_enf</t>
  </si>
  <si>
    <t>plaf_1_enf</t>
  </si>
  <si>
    <t>plaf_2_enf</t>
  </si>
  <si>
    <t>plaf_enf_plus</t>
  </si>
  <si>
    <t>plaf_maj_sans_enf</t>
  </si>
  <si>
    <t>plaf_maj_1_enf</t>
  </si>
  <si>
    <t>plaf_maj_2_enf</t>
  </si>
  <si>
    <t>plaf_maj_enf_plus</t>
  </si>
  <si>
    <t>base</t>
  </si>
  <si>
    <t>taux_1_enf_moins2ans</t>
  </si>
  <si>
    <t>montant_1_enf_moins2ans</t>
  </si>
  <si>
    <t>taux_1_enf_plus2ans</t>
  </si>
  <si>
    <t>montant_1_enf_plus2ans</t>
  </si>
  <si>
    <t>montant_2_enf</t>
  </si>
  <si>
    <t>taux_2_enf</t>
  </si>
  <si>
    <t>taux_3_enf</t>
  </si>
  <si>
    <t>montant_3_enf</t>
  </si>
  <si>
    <t>majo_base</t>
  </si>
  <si>
    <t>majo_montant</t>
  </si>
  <si>
    <t>plaf_3_enf</t>
  </si>
  <si>
    <t>plaf_sup3_enf</t>
  </si>
  <si>
    <t>plaf_1_enf_biact</t>
  </si>
  <si>
    <t>plaf_2_enf_biact</t>
  </si>
  <si>
    <t>plaf_3_enf_biact</t>
  </si>
  <si>
    <t>plaf_sup3_enf_biact</t>
  </si>
  <si>
    <t>plaf_unique</t>
  </si>
  <si>
    <t>Majoration plafond pour le droit à l'AMF - 4 enfants</t>
  </si>
  <si>
    <t>majplaf_4_enf</t>
  </si>
  <si>
    <t>majplaf_5_enf</t>
  </si>
  <si>
    <t>Majoration plafond pour le droit à l'AMF - 5 enfants</t>
  </si>
  <si>
    <t>majplaf_6plus_enf</t>
  </si>
  <si>
    <t>plafmaj_0_enf</t>
  </si>
  <si>
    <t>plafmaj_1_enf</t>
  </si>
  <si>
    <t>plafmaj_2_enf</t>
  </si>
  <si>
    <t>plafmaj_supp_enf</t>
  </si>
  <si>
    <t>tx_gene_02ans</t>
  </si>
  <si>
    <t>tx_gene_26ans</t>
  </si>
  <si>
    <t>tx_gene_6ans</t>
  </si>
  <si>
    <t>tx_agri_2enf_02ans</t>
  </si>
  <si>
    <t>tx_agri_3enf_02ans</t>
  </si>
  <si>
    <t>tx_agri_1enf_02ans</t>
  </si>
  <si>
    <t>tx_agri_2ans</t>
  </si>
  <si>
    <t>maj_gene_base</t>
  </si>
  <si>
    <t>maj_gene_montant</t>
  </si>
  <si>
    <t>maj_agri_base</t>
  </si>
  <si>
    <t>maj_agri_montant</t>
  </si>
  <si>
    <t>plaf_1enf_monoact</t>
  </si>
  <si>
    <t>plaf_suppenf_monoact</t>
  </si>
  <si>
    <t>plaf_1enf_biact</t>
  </si>
  <si>
    <t>plaf_suppenf_biact</t>
  </si>
  <si>
    <t>af_nenf_agemin</t>
  </si>
  <si>
    <t>afmaj_nenf_min</t>
  </si>
  <si>
    <t>asu_nenf_min</t>
  </si>
  <si>
    <t>cf_enf_agemin</t>
  </si>
  <si>
    <t>cf_enf_agemax</t>
  </si>
  <si>
    <t>cf_nenf_min</t>
  </si>
  <si>
    <t>tx_base</t>
  </si>
  <si>
    <t>nb_frac</t>
  </si>
  <si>
    <t>tx_versement1</t>
  </si>
  <si>
    <t>tx_versement3</t>
  </si>
  <si>
    <t>majo_naiss_adop</t>
  </si>
  <si>
    <t>majo_3enf</t>
  </si>
  <si>
    <t>majo_mult</t>
  </si>
  <si>
    <t>tx_1exam</t>
  </si>
  <si>
    <t>tx_3exam</t>
  </si>
  <si>
    <t>tx_2exam</t>
  </si>
  <si>
    <t>nb_mois</t>
  </si>
  <si>
    <t>apje_enf_agemax</t>
  </si>
  <si>
    <t>aa_montant</t>
  </si>
  <si>
    <t>aa_plaf</t>
  </si>
  <si>
    <t>clca_agemin_adopt</t>
  </si>
  <si>
    <t>duree_adopt</t>
  </si>
  <si>
    <t>clca_tx_partiel1</t>
  </si>
  <si>
    <t>clca_tx_partiel2</t>
  </si>
  <si>
    <t>colca_tx_plein</t>
  </si>
  <si>
    <t>clcmg_03ans_rev1</t>
  </si>
  <si>
    <t>clcmg_03ans_rev2</t>
  </si>
  <si>
    <t>clcmg_03ans_rev3</t>
  </si>
  <si>
    <t>ape_nenf_min</t>
  </si>
  <si>
    <t>min_annee_act</t>
  </si>
  <si>
    <t>intervalle_2enf</t>
  </si>
  <si>
    <t>intervalle_3enf</t>
  </si>
  <si>
    <t>duree_max_alloc</t>
  </si>
  <si>
    <t>aes_montant</t>
  </si>
  <si>
    <t>aes_enf_agemax</t>
  </si>
  <si>
    <t>aes_cplt1</t>
  </si>
  <si>
    <t>aes_cplt2</t>
  </si>
  <si>
    <t>aes_cplt3</t>
  </si>
  <si>
    <t>aes_cplt4</t>
  </si>
  <si>
    <t>aes_cplt5</t>
  </si>
  <si>
    <t>aes_cplt6</t>
  </si>
  <si>
    <t>aeeh_enf_agemax</t>
  </si>
  <si>
    <t>aeeh_montant</t>
  </si>
  <si>
    <t>aeeh_cplt1</t>
  </si>
  <si>
    <t>aeeh_cplt2</t>
  </si>
  <si>
    <t>aeeh_majo2</t>
  </si>
  <si>
    <t>aeeh_majo6</t>
  </si>
  <si>
    <t>aeeh_cplt6</t>
  </si>
  <si>
    <t>aeeh_cplt5</t>
  </si>
  <si>
    <t>aeeh_cplt4</t>
  </si>
  <si>
    <t>aeeh_cplt3</t>
  </si>
  <si>
    <t>data</t>
  </si>
  <si>
    <t>app_tx_plein_couple</t>
  </si>
  <si>
    <t>app_tx_plein_seul</t>
  </si>
  <si>
    <t>app_tx_partiel1_couple</t>
  </si>
  <si>
    <t>app_tx_partiel1_seul</t>
  </si>
  <si>
    <t>app_tx_partiel2_couple</t>
  </si>
  <si>
    <t>app_tx_partiel2_seul</t>
  </si>
  <si>
    <t>app_duree_max</t>
  </si>
  <si>
    <t>ajpp_couple</t>
  </si>
  <si>
    <t>ajpp_seul</t>
  </si>
  <si>
    <t>ajpp_nbjours_max</t>
  </si>
  <si>
    <t>ajpp_duree_alloc</t>
  </si>
  <si>
    <t>tx_1enf</t>
  </si>
  <si>
    <t>tx_2enf</t>
  </si>
  <si>
    <t>tx_3enf</t>
  </si>
  <si>
    <t>tx_4enf</t>
  </si>
  <si>
    <t>tx_5enf</t>
  </si>
  <si>
    <t>tx_enfsup</t>
  </si>
  <si>
    <t>tx_jeune_travailleur</t>
  </si>
  <si>
    <t>tx_vieux</t>
  </si>
  <si>
    <t>age_moyen_conjoint</t>
  </si>
  <si>
    <t>smic_ref</t>
  </si>
  <si>
    <t>plaf_0enf</t>
  </si>
  <si>
    <t>palf_enfsup</t>
  </si>
  <si>
    <t>pret_max_location</t>
  </si>
  <si>
    <t>pret_max_equipement</t>
  </si>
  <si>
    <t>pret_max_accession</t>
  </si>
  <si>
    <t>cumul_pret</t>
  </si>
  <si>
    <t>duree_versement</t>
  </si>
  <si>
    <t>agemax_epoux</t>
  </si>
  <si>
    <t>nboccup_min</t>
  </si>
  <si>
    <t>ag_min_ascendants2</t>
  </si>
  <si>
    <t>ag_min_ascendants1</t>
  </si>
  <si>
    <t>pct_handicap</t>
  </si>
  <si>
    <t>intervalle_date</t>
  </si>
  <si>
    <t>majo_char</t>
  </si>
  <si>
    <t>Paramètres manquants</t>
  </si>
  <si>
    <t>alf_etudiant_isole</t>
  </si>
  <si>
    <t>alf_etudiant_menage</t>
  </si>
  <si>
    <t>alf_autre_isole</t>
  </si>
  <si>
    <t>alf_autre_menage</t>
  </si>
  <si>
    <t>loyer_meuble</t>
  </si>
  <si>
    <t>plafond_loyer</t>
  </si>
  <si>
    <t>duree_droit</t>
  </si>
  <si>
    <t>limite_duree</t>
  </si>
  <si>
    <t>rsa_jeune_activite</t>
  </si>
  <si>
    <t xml:space="preserve">Règle de calcul du revenu professionnel plancher par membre d'un couple pour être qualifié de "couples biactifs"
2002-2011 : €
1997-2001 : </t>
  </si>
  <si>
    <t xml:space="preserve">Plafond de ressources - 0 enfants - couples monoactifs
2002-2011 : €
1997-2001 : </t>
  </si>
  <si>
    <t xml:space="preserve">Majoration plafond - couples biactifs et parents isolés
2002-2011 : €
1997-2001 : </t>
  </si>
  <si>
    <t xml:space="preserve">Majoration plafond - par enfant supplémentaire
2002-2011 : €
1997-2001 : </t>
  </si>
  <si>
    <t xml:space="preserve">Réservé aux ménages avec un seul revenu, sauf si l'autre conjoint a un revenu ne dépassant pas la moitié de la base de calcul des AF soit 347,25 </t>
  </si>
  <si>
    <t xml:space="preserve">Plafond de ressources - 1 enfant / 1 revenu : </t>
  </si>
  <si>
    <t xml:space="preserve">Plafond de ressources - 2 enfants / 1 revenu : </t>
  </si>
  <si>
    <t xml:space="preserve">Plafond de ressources - 3 enfants / 1 revenu : </t>
  </si>
  <si>
    <t xml:space="preserve">Plafond de ressources - 1 enfant / 2 revenus : </t>
  </si>
  <si>
    <t xml:space="preserve">Plafond de ressources - 2 enfants / 2 revenus : </t>
  </si>
  <si>
    <t xml:space="preserve">Plafond de ressources - 3 enfants / 2 revenus : </t>
  </si>
  <si>
    <t xml:space="preserve">Plafond de ressources - 0 enfant
2002-2011 : en €
1997-2001 : en </t>
  </si>
  <si>
    <t xml:space="preserve">Majoration - biactifs et parents isolés
2002-2011 : en €
1997-2001 : en </t>
  </si>
  <si>
    <t xml:space="preserve">Plafond de ressources (brut imposable) - 1 enfant, 1 revenu
2002-2011 : en €
1997-2001 : en </t>
  </si>
  <si>
    <t xml:space="preserve">Plafond de ressources (brut imposable) - 1 enfant, biactifs et parents isolés
2002-2011 : en €
1997-2001 : en </t>
  </si>
  <si>
    <t xml:space="preserve">Majoration du plafond de ressources (brut imposable) -enfant supplémentaire, biactifs et parents isolés
2002-2011 : en €
1997-2001 : en </t>
  </si>
  <si>
    <t xml:space="preserve">Plafond de ressources - 0 enfant
2002-2011 : en €
1997-2001 : en 
</t>
  </si>
  <si>
    <t>Majoration pour le 3e enfant de façon à porter à 10000  le montant cumulé des prestations familiales afférant à la naissance</t>
  </si>
  <si>
    <t>Complément 3e catégorie: 6058  au 01/01/1992</t>
  </si>
  <si>
    <t xml:space="preserve">Montant de base du RMI
2002-2011 : en €
1997-2001 : en </t>
  </si>
  <si>
    <t xml:space="preserve">Montant minimum de RMI versé
2002-2011 : en €
1997-2001 : en </t>
  </si>
  <si>
    <t xml:space="preserve">Montant de base du RSA
2002-2011 : en €
1997-2001 : en </t>
  </si>
  <si>
    <t xml:space="preserve">Montant minimum de RSA versé
2002-2011 : en €
1997-2001 : en </t>
  </si>
  <si>
    <t>tx_min</t>
  </si>
  <si>
    <t>Circulaire Cnav 2013-29 du 18/04/2013</t>
  </si>
  <si>
    <t>A venir</t>
  </si>
  <si>
    <t>Revalorisation à 0,6%</t>
  </si>
  <si>
    <t>Circulaire DSS/SD2B/2013/416</t>
  </si>
  <si>
    <t>Ne pas confondre la circulaire pour la France métropolitaine avec celle pour les départements d'Outre-mer</t>
  </si>
  <si>
    <t>Définition biactifs : cf. feuille "SCF"</t>
  </si>
  <si>
    <t>Antoine Bozio, Brice Fabre, Malka Guillot et Marianne Tenand</t>
  </si>
  <si>
    <t>Definition of dependants (def_pac)</t>
  </si>
  <si>
    <t>Head of the family status (SCF)</t>
  </si>
  <si>
    <t>Monthly basis for the computation of family allowances (BMAF)</t>
  </si>
  <si>
    <t>I. Family allowances</t>
  </si>
  <si>
    <t>Allocation d'Éducation Spéciale (AES) : Conditions et montants</t>
  </si>
  <si>
    <t>Allocation Parentale d'Éducation (APE) : Conditions et Montant</t>
  </si>
  <si>
    <t>Family allowances (AF): General conditions and amount</t>
  </si>
  <si>
    <t>Family allowances (AF): Extra allowances</t>
  </si>
  <si>
    <t>Compensatory payments of tax benefits (ICAF): Amount</t>
  </si>
  <si>
    <t>Single earner allowance (ASU): Ceiling of  ressources</t>
  </si>
  <si>
    <t>Single earner allowance (ASU): Yearly amount</t>
  </si>
  <si>
    <t>Child care costs allowance (AFG): General conditions and amounts</t>
  </si>
  <si>
    <t>Child care costs allowance (AFG): Ceiling of ressources</t>
  </si>
  <si>
    <t>Allowance for stay-at-home-mother (AMF): Ceiling of ressources</t>
  </si>
  <si>
    <t>Allowance for stay-at-home-mother (AMF): Rates and monthly amounts</t>
  </si>
  <si>
    <t>Allowance for stay-at-home-mother (AMF): Extra allowances</t>
  </si>
  <si>
    <t>Family complement (CF): General conditions and amounts</t>
  </si>
  <si>
    <t>Family complement (CF): Extra allowances</t>
  </si>
  <si>
    <t>Family complement (CF): Ceiling of ressources</t>
  </si>
  <si>
    <t>Back-to-school allowance (ARS): Age conditions of dependants</t>
  </si>
  <si>
    <t>Back-to-school allowance (ARS): Amounts</t>
  </si>
  <si>
    <t>Back-to-school allowance (ARS): Exceptionnal extra allowance</t>
  </si>
  <si>
    <t>Back-to-school allowance (ARS): Ceiling of ressources</t>
  </si>
  <si>
    <t>Back-to-school allowance (ARS): Minimal amount</t>
  </si>
  <si>
    <t>Postnatal allowance (APN): Rate and payment</t>
  </si>
  <si>
    <t>Prenatal allowance (APrN): Rate and payment</t>
  </si>
  <si>
    <t>Allowance for Young Children (APJE): General conditions and amount</t>
  </si>
  <si>
    <t>Allowance for Young Children (APJE): Plafonds de ressources</t>
  </si>
  <si>
    <t>Adoption allowance: General conditions and amounts</t>
  </si>
  <si>
    <t>Adoption allowance: Ceiling of ressources</t>
  </si>
  <si>
    <t>Early childhood benefit (PAJE): Basic allowance: conditions and amounts</t>
  </si>
  <si>
    <t>Early childhood benefit (PAJE): Prime à la naissance et à l'adoption: conditions et montants</t>
  </si>
  <si>
    <t>Early childhood benefit (PAJE): Ceilings of ressources</t>
  </si>
  <si>
    <t>Parental leave allowance (APE): Conditions and amounts</t>
  </si>
  <si>
    <t>Family support allowance (ASF): Amounts</t>
  </si>
  <si>
    <t>Special education allowance (AES): Conditions and amounts</t>
  </si>
  <si>
    <t>Disabled-child education allowance (AEEH):  Conditions and amounts</t>
  </si>
  <si>
    <t>Antoine Bozio, Brice Fabre, Malka Guillot and Marianne Tenand</t>
  </si>
  <si>
    <t>Daily parental presence allowance (AJPP): Amounts</t>
  </si>
  <si>
    <t>Parental presence allowance: Amounts</t>
  </si>
  <si>
    <t>Relocation allowance: Rate and maximum amount</t>
  </si>
  <si>
    <t>Loans to young household (PJM): Conditions and Ceilings of ressources</t>
  </si>
  <si>
    <t>Loans to young household (PJM): Loans possibly granted</t>
  </si>
  <si>
    <t>D. Housing and living environment</t>
  </si>
  <si>
    <t>C. Solidarity and insertion</t>
  </si>
  <si>
    <t>B. Early childhood</t>
  </si>
  <si>
    <t>II. Housing allowances</t>
  </si>
  <si>
    <t>Family housing benefit (ALF)</t>
  </si>
  <si>
    <t>General conditions</t>
  </si>
  <si>
    <t>Definition of dependants</t>
  </si>
  <si>
    <t>Computation parameters for tenants before 2001 et for new homebuyers</t>
  </si>
  <si>
    <t>Annual ceiling of reimbursement for new homebuyers</t>
  </si>
  <si>
    <t>Computation parameters for tenants after the 2001 reform</t>
  </si>
  <si>
    <t>Minimal amount</t>
  </si>
  <si>
    <t>Measure of rent for cohabitations</t>
  </si>
  <si>
    <t>Measure of rent for occupants of furnished accomodation</t>
  </si>
  <si>
    <t>Measure of rent for students living in university residences</t>
  </si>
  <si>
    <t>Amount</t>
  </si>
  <si>
    <t>Supplementary disability allowance (ASI)</t>
  </si>
  <si>
    <t>III. Social minima</t>
  </si>
  <si>
    <t>Complément familial 
(en % de la BMAF)
Montant majoré</t>
  </si>
  <si>
    <t>Complément familial 
(en % de la BMAF)
Montant de base</t>
  </si>
  <si>
    <t>tx_cf_maj</t>
  </si>
  <si>
    <t>Majoration progressive de 50 % d'ici à 2018 du CF</t>
  </si>
  <si>
    <t>Majorration de 25 % en plus de l'inflation à horizon 2018</t>
  </si>
  <si>
    <t>Art. L. 341-6 du CSS</t>
  </si>
  <si>
    <t>Circulaire N° DSS/SD2B/2014/84 du 20 mars 2014</t>
  </si>
  <si>
    <t>Lump sum extra allowance for charges for cohabitations</t>
  </si>
  <si>
    <t>Lump sum extra allowance for charges</t>
  </si>
  <si>
    <t>Lump sum rebate on ressources</t>
  </si>
  <si>
    <r>
      <rPr>
        <i/>
        <sz val="11"/>
        <color theme="1"/>
        <rFont val="Calibri"/>
        <family val="2"/>
        <scheme val="minor"/>
      </rPr>
      <t>Barèmes IPP: Prestations sociales,</t>
    </r>
    <r>
      <rPr>
        <sz val="11"/>
        <color theme="1"/>
        <rFont val="Calibri"/>
        <family val="2"/>
        <scheme val="minor"/>
      </rPr>
      <t xml:space="preserve"> Institut des politiques publiques, April 2014.</t>
    </r>
  </si>
  <si>
    <t>Authors:</t>
  </si>
  <si>
    <t>Contacts:</t>
  </si>
  <si>
    <r>
      <t xml:space="preserve">Ce document présente l'ensemble des barèmes permettant le calcul prestations sociales. Il s'agit des barèmes bruts de la législation utilisés dans le micro-simulateur de l'IPP, TAXIPP. Les sources législatives (texte de loi, numéro du décret ou arrêté) ainsi que la date de publication au </t>
    </r>
    <r>
      <rPr>
        <i/>
        <sz val="11"/>
        <color theme="1"/>
        <rFont val="Calibri"/>
        <family val="2"/>
        <scheme val="minor"/>
      </rPr>
      <t>Journal Officiel</t>
    </r>
    <r>
      <rPr>
        <sz val="11"/>
        <color theme="1"/>
        <rFont val="Calibri"/>
        <family val="2"/>
        <scheme val="minor"/>
      </rPr>
      <t xml:space="preserve"> (JO) sont systématiquement indiquées. La première ligne du fichier (masquée) indique le nom des paramètres dans TAXIPP. </t>
    </r>
  </si>
  <si>
    <t>LFSS : Social security budget law</t>
  </si>
  <si>
    <t>LF : (Central government) budget law</t>
  </si>
  <si>
    <t>LFR : Amended budget law</t>
  </si>
  <si>
    <t>CSS: Social Security Code</t>
  </si>
  <si>
    <t>CGI: General Tax Code</t>
  </si>
  <si>
    <t>JO (or JORF): Official Journal of the French Republic</t>
  </si>
  <si>
    <t>BSP: Periodical Social Schedule (gives the parameters of social legislation every trimester)</t>
  </si>
  <si>
    <t>PSS: Social Security Ceiling</t>
  </si>
  <si>
    <t xml:space="preserve">AM: refers to the local regime of Alsace-Moselle </t>
  </si>
  <si>
    <t xml:space="preserve"> (local governments of Bas-Rhin, Haut-Rhin and Moselle,that were under German rule between 1871 and 1918)</t>
  </si>
  <si>
    <t>Abréviations</t>
  </si>
  <si>
    <t>LFSS : loi de financement de la sécurité sociale</t>
  </si>
  <si>
    <t>LF : loi de finances</t>
  </si>
  <si>
    <t>LFR : loi de finances rectificative</t>
  </si>
  <si>
    <t>CSS: Code de la Sécurité sociale</t>
  </si>
  <si>
    <t>CGI: Code général des impôts</t>
  </si>
  <si>
    <t>JO (ou JORF): Journal Officiel de la République française</t>
  </si>
  <si>
    <t>BSP: Barème social périodique</t>
  </si>
  <si>
    <t>PSS: Plafond de Sécurité sociale</t>
  </si>
  <si>
    <t>AM: renvoie au régime local de l'Alsace-Moselle (départements du Bas-Rhin, du Haut-Rhin et de la Moselle)</t>
  </si>
  <si>
    <t>Barèmes IPP : Prestations sociales</t>
  </si>
  <si>
    <t>Single parent allowance (API): General conditions</t>
  </si>
  <si>
    <t>Single parent allowance (API): Amounts</t>
  </si>
  <si>
    <t>Single parent allowance (API): Accomodation allowance</t>
  </si>
  <si>
    <t>Active solidarity income (RSA): General conditions</t>
  </si>
  <si>
    <t>Active solidarity income (RSA): Basic amount</t>
  </si>
  <si>
    <t>Active solidarity income (RSA): Increase of the basic amount</t>
  </si>
  <si>
    <t>Active solidarity income (RSA): Condition for the increase due for  isolation</t>
  </si>
  <si>
    <t>Active solidarity income (RSA): Increase in ressources on labor income</t>
  </si>
  <si>
    <t>Active solidarity income (RSA): accomodation allowance</t>
  </si>
  <si>
    <t>Active solidarity income (RSA): Minimal amount</t>
  </si>
  <si>
    <t>Active solidarity income (RSA): RSA for the young people</t>
  </si>
  <si>
    <t>Minimum insertion income (RMI): General conditions</t>
  </si>
  <si>
    <t>Minimum insertion income (RMI): Basic amount</t>
  </si>
  <si>
    <t>Minimum insertion income (RMI): Increase of the basic amount</t>
  </si>
  <si>
    <t>Minimum insertion income (RMI): Accomodation allowance</t>
  </si>
  <si>
    <t>Minimum insertion income (RMI): Minimal amount</t>
  </si>
  <si>
    <t>A. General benefits</t>
  </si>
  <si>
    <t>Acronym</t>
  </si>
  <si>
    <t>To quote this source:</t>
  </si>
  <si>
    <t>IPP tax and benefit tables : social benefits</t>
  </si>
  <si>
    <t>The file below presents all the parameters necessary to compute French social benefits (child benefits, housing benefits and means-tested benefits), and which correspond to the parameters used in the micro-simulation model TAXIPP. All legal references such as law and decrees are systematically indicated. The first row of the file (concealed) indicates the parameter names used in TAXIPP.</t>
  </si>
  <si>
    <t>Family allowances (AF): thresholds for means-testing</t>
  </si>
  <si>
    <r>
      <rPr>
        <i/>
        <sz val="11"/>
        <color theme="1"/>
        <rFont val="Calibri"/>
        <family val="2"/>
        <scheme val="minor"/>
      </rPr>
      <t>Barèmes de l'IPP: Prestations sociales,</t>
    </r>
    <r>
      <rPr>
        <sz val="11"/>
        <color theme="1"/>
        <rFont val="Calibri"/>
        <family val="2"/>
        <scheme val="minor"/>
      </rPr>
      <t xml:space="preserve"> Institut des politiques publiques, avril 2014.</t>
    </r>
  </si>
  <si>
    <t>Rent ceiling before the 2001 reform</t>
  </si>
</sst>
</file>

<file path=xl/styles.xml><?xml version="1.0" encoding="utf-8"?>
<styleSheet xmlns="http://schemas.openxmlformats.org/spreadsheetml/2006/main">
  <numFmts count="14">
    <numFmt numFmtId="7" formatCode="#,##0.00\ &quot;€&quot;;\-#,##0.00\ &quot;€&quot;"/>
    <numFmt numFmtId="8" formatCode="#,##0.00\ &quot;€&quot;;[Red]\-#,##0.00\ &quot;€&quot;"/>
    <numFmt numFmtId="43" formatCode="_-* #,##0.00\ _€_-;\-* #,##0.00\ _€_-;_-* &quot;-&quot;??\ _€_-;_-@_-"/>
    <numFmt numFmtId="164" formatCode="0.000000"/>
    <numFmt numFmtId="165" formatCode="#,##0.00\ &quot;€&quot;"/>
    <numFmt numFmtId="166" formatCode="#,##0.00\ [$FRF]"/>
    <numFmt numFmtId="167" formatCode="0.000%"/>
    <numFmt numFmtId="168" formatCode="###,##0.00\F\R\F"/>
    <numFmt numFmtId="169" formatCode="#,##0.00,\F\R\F"/>
    <numFmt numFmtId="170" formatCode="#,##0.00#\F\R\F"/>
    <numFmt numFmtId="171" formatCode="0.0%"/>
    <numFmt numFmtId="172" formatCode="_-* ##,#0#\F\R\F_-;\-* #,##0,\F\R\F_-;_-* &quot;-&quot;\ \F\R\F_-;_-@_-"/>
    <numFmt numFmtId="173" formatCode="_-* #,##0\ _€_-;\-* #,##0\ _€_-;_-* &quot;-&quot;??\ _€_-;_-@_-"/>
    <numFmt numFmtId="174" formatCode="_-* ##,#0#.00\F\R\F_-;\-* #,##0.00,\F\R\F_-;_-* &quot;-&quot;\ \F\R\F_-;_-@_-"/>
  </numFmts>
  <fonts count="32">
    <font>
      <sz val="11"/>
      <color theme="1"/>
      <name val="Calibri"/>
      <family val="2"/>
      <scheme val="minor"/>
    </font>
    <font>
      <sz val="10"/>
      <name val="Arial"/>
      <family val="2"/>
    </font>
    <font>
      <b/>
      <sz val="11"/>
      <color theme="1"/>
      <name val="Calibri"/>
      <family val="2"/>
      <scheme val="minor"/>
    </font>
    <font>
      <u val="single"/>
      <sz val="11"/>
      <color theme="8" tint="-0.24997000396251678"/>
      <name val="Calibri"/>
      <family val="2"/>
      <scheme val="minor"/>
    </font>
    <font>
      <i/>
      <sz val="11"/>
      <color theme="1"/>
      <name val="Calibri"/>
      <family val="2"/>
      <scheme val="minor"/>
    </font>
    <font>
      <b/>
      <i/>
      <sz val="14"/>
      <name val="Arial"/>
      <family val="2"/>
    </font>
    <font>
      <b/>
      <i/>
      <sz val="14"/>
      <color theme="1"/>
      <name val="Calibri"/>
      <family val="2"/>
      <scheme val="minor"/>
    </font>
    <font>
      <b/>
      <i/>
      <sz val="11"/>
      <color theme="1"/>
      <name val="Calibri"/>
      <family val="2"/>
      <scheme val="minor"/>
    </font>
    <font>
      <sz val="11"/>
      <name val="Calibri"/>
      <family val="2"/>
      <scheme val="minor"/>
    </font>
    <font>
      <b/>
      <sz val="8"/>
      <color theme="1"/>
      <name val="Calibri"/>
      <family val="2"/>
      <scheme val="minor"/>
    </font>
    <font>
      <b/>
      <sz val="11"/>
      <color rgb="FFFF0000"/>
      <name val="Calibri"/>
      <family val="2"/>
      <scheme val="minor"/>
    </font>
    <font>
      <b/>
      <sz val="14"/>
      <color rgb="FFFF0000"/>
      <name val="Calibri"/>
      <family val="2"/>
      <scheme val="minor"/>
    </font>
    <font>
      <u val="single"/>
      <sz val="11"/>
      <color indexed="12"/>
      <name val="Calibri"/>
      <family val="2"/>
    </font>
    <font>
      <sz val="8"/>
      <name val="Verdana"/>
      <family val="2"/>
    </font>
    <font>
      <sz val="11"/>
      <color indexed="8"/>
      <name val="Calibri"/>
      <family val="2"/>
      <scheme val="minor"/>
    </font>
    <font>
      <sz val="11"/>
      <name val="Calibri"/>
      <family val="2"/>
    </font>
    <font>
      <sz val="11"/>
      <color rgb="FF9C0006"/>
      <name val="Calibri"/>
      <family val="2"/>
      <scheme val="minor"/>
    </font>
    <font>
      <sz val="9"/>
      <color theme="1"/>
      <name val="Arial"/>
      <family val="2"/>
    </font>
    <font>
      <u val="single"/>
      <sz val="11"/>
      <color theme="1"/>
      <name val="Calibri"/>
      <family val="2"/>
      <scheme val="minor"/>
    </font>
    <font>
      <b/>
      <sz val="11"/>
      <name val="Calibri"/>
      <family val="2"/>
      <scheme val="minor"/>
    </font>
    <font>
      <b/>
      <sz val="13.5"/>
      <color theme="1"/>
      <name val="Calibri"/>
      <family val="2"/>
      <scheme val="minor"/>
    </font>
    <font>
      <sz val="11"/>
      <color rgb="FF000000"/>
      <name val="Calibri"/>
      <family val="2"/>
      <scheme val="minor"/>
    </font>
    <font>
      <i/>
      <sz val="11"/>
      <name val="Calibri"/>
      <family val="2"/>
      <scheme val="minor"/>
    </font>
    <font>
      <b/>
      <i/>
      <sz val="11"/>
      <name val="Calibri"/>
      <family val="2"/>
      <scheme val="minor"/>
    </font>
    <font>
      <sz val="12"/>
      <color rgb="FF000000"/>
      <name val="Times New Roman"/>
      <family val="1"/>
    </font>
    <font>
      <sz val="10"/>
      <color theme="1"/>
      <name val="Arial"/>
      <family val="2"/>
    </font>
    <font>
      <sz val="11"/>
      <color theme="9" tint="-0.24997000396251678"/>
      <name val="Calibri"/>
      <family val="2"/>
      <scheme val="minor"/>
    </font>
    <font>
      <sz val="11"/>
      <name val="Arial"/>
      <family val="2"/>
    </font>
    <font>
      <b/>
      <sz val="10"/>
      <name val="Arial"/>
      <family val="2"/>
    </font>
    <font>
      <b/>
      <sz val="14"/>
      <color theme="8" tint="-0.24997000396251678"/>
      <name val="Calibri"/>
      <family val="2"/>
      <scheme val="minor"/>
    </font>
    <font>
      <b/>
      <sz val="12"/>
      <color theme="1"/>
      <name val="Calibri"/>
      <family val="2"/>
      <scheme val="minor"/>
    </font>
    <font>
      <sz val="10"/>
      <color theme="1"/>
      <name val="Calibri"/>
      <family val="2"/>
      <scheme val="minor"/>
    </font>
  </fonts>
  <fills count="10">
    <fill>
      <patternFill/>
    </fill>
    <fill>
      <patternFill patternType="gray125"/>
    </fill>
    <fill>
      <patternFill patternType="solid">
        <fgColor theme="8" tint="0.3999499976634979"/>
        <bgColor indexed="64"/>
      </patternFill>
    </fill>
    <fill>
      <patternFill patternType="solid">
        <fgColor theme="8" tint="0.7999799847602844"/>
        <bgColor indexed="64"/>
      </patternFill>
    </fill>
    <fill>
      <patternFill patternType="solid">
        <fgColor rgb="FFFFC7CE"/>
        <bgColor indexed="64"/>
      </patternFill>
    </fill>
    <fill>
      <patternFill patternType="solid">
        <fgColor theme="0"/>
        <bgColor indexed="64"/>
      </patternFill>
    </fill>
    <fill>
      <patternFill patternType="solid">
        <fgColor rgb="FF00B0F0"/>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4" tint="0.7999799847602844"/>
        <bgColor indexed="64"/>
      </patternFill>
    </fill>
  </fills>
  <borders count="24">
    <border>
      <left/>
      <right/>
      <top/>
      <bottom/>
      <diagonal/>
    </border>
    <border>
      <left/>
      <right style="thin"/>
      <top/>
      <bottom/>
    </border>
    <border>
      <left/>
      <right/>
      <top/>
      <bottom style="thin"/>
    </border>
    <border>
      <left/>
      <right style="thin"/>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style="thin">
        <color theme="8" tint="-0.4999699890613556"/>
      </left>
      <right/>
      <top style="thin">
        <color theme="8" tint="-0.4999699890613556"/>
      </top>
      <bottom/>
    </border>
    <border>
      <left/>
      <right/>
      <top style="thin">
        <color theme="8" tint="-0.4999699890613556"/>
      </top>
      <bottom/>
    </border>
    <border>
      <left/>
      <right style="thin">
        <color theme="8" tint="-0.4999699890613556"/>
      </right>
      <top style="thin">
        <color theme="8" tint="-0.4999699890613556"/>
      </top>
      <bottom/>
    </border>
    <border>
      <left style="thin">
        <color theme="8" tint="-0.4999699890613556"/>
      </left>
      <right/>
      <top/>
      <bottom/>
    </border>
    <border>
      <left/>
      <right style="thin">
        <color theme="8" tint="-0.4999699890613556"/>
      </right>
      <top/>
      <bottom/>
    </border>
    <border>
      <left/>
      <right/>
      <top/>
      <bottom style="thin">
        <color theme="8" tint="-0.4999699890613556"/>
      </bottom>
    </border>
    <border>
      <left/>
      <right style="thin">
        <color theme="8" tint="-0.4999699890613556"/>
      </right>
      <top/>
      <bottom style="thin">
        <color theme="8" tint="-0.4999699890613556"/>
      </bottom>
    </border>
    <border>
      <left style="thin">
        <color theme="8" tint="-0.4999699890613556"/>
      </left>
      <right/>
      <top/>
      <bottom style="thin">
        <color theme="8" tint="-0.4999699890613556"/>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top style="thin"/>
      <bottom style="thin"/>
    </border>
    <border>
      <left style="thin"/>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2" fillId="0" borderId="0" applyNumberFormat="0" applyFill="0" applyBorder="0">
      <alignment/>
      <protection locked="0"/>
    </xf>
    <xf numFmtId="0" fontId="2" fillId="2" borderId="0">
      <alignment horizontal="center" vertical="center" wrapText="1"/>
      <protection/>
    </xf>
    <xf numFmtId="0" fontId="0" fillId="3" borderId="0">
      <alignment/>
      <protection/>
    </xf>
    <xf numFmtId="0" fontId="6" fillId="0" borderId="0">
      <alignment horizontal="right" vertical="center" wrapText="1"/>
      <protection/>
    </xf>
    <xf numFmtId="43" fontId="0" fillId="0" borderId="0" applyFont="0" applyFill="0" applyBorder="0" applyAlignment="0" applyProtection="0"/>
    <xf numFmtId="9" fontId="0" fillId="0" borderId="0" applyFont="0" applyFill="0" applyBorder="0" applyAlignment="0" applyProtection="0"/>
    <xf numFmtId="0" fontId="16" fillId="4" borderId="0" applyNumberFormat="0" applyBorder="0" applyAlignment="0" applyProtection="0"/>
    <xf numFmtId="0" fontId="0" fillId="3" borderId="0" applyNumberFormat="0" applyBorder="0" applyAlignment="0" applyProtection="0"/>
  </cellStyleXfs>
  <cellXfs count="452">
    <xf numFmtId="0" fontId="0" fillId="0" borderId="0" xfId="0"/>
    <xf numFmtId="0" fontId="0" fillId="3" borderId="0" xfId="0" applyFill="1" applyBorder="1"/>
    <xf numFmtId="0" fontId="0" fillId="0" borderId="0" xfId="0" applyAlignment="1">
      <alignment horizontal="left"/>
    </xf>
    <xf numFmtId="0" fontId="7" fillId="0" borderId="0" xfId="0" applyFont="1"/>
    <xf numFmtId="0" fontId="11" fillId="0" borderId="0" xfId="0" applyFont="1" applyFill="1" applyAlignment="1">
      <alignment vertical="center"/>
    </xf>
    <xf numFmtId="0" fontId="10"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Border="1"/>
    <xf numFmtId="0" fontId="12" fillId="0" borderId="0" xfId="21" applyAlignment="1" applyProtection="1">
      <alignment/>
      <protection/>
    </xf>
    <xf numFmtId="0" fontId="0" fillId="0" borderId="0" xfId="0" applyFill="1"/>
    <xf numFmtId="0" fontId="8" fillId="0" borderId="0" xfId="0" applyFont="1" applyAlignment="1">
      <alignment horizontal="left" vertical="center" wrapText="1"/>
    </xf>
    <xf numFmtId="14" fontId="0" fillId="0" borderId="0" xfId="0" applyNumberFormat="1" applyAlignment="1">
      <alignment vertical="center"/>
    </xf>
    <xf numFmtId="0" fontId="0" fillId="0" borderId="0" xfId="0" applyAlignment="1">
      <alignment/>
    </xf>
    <xf numFmtId="0" fontId="8" fillId="0" borderId="0" xfId="0" applyFont="1" applyAlignment="1">
      <alignment vertical="center" wrapText="1"/>
    </xf>
    <xf numFmtId="0" fontId="0" fillId="0" borderId="0" xfId="0" applyBorder="1" applyAlignment="1">
      <alignment vertical="center" wrapText="1"/>
    </xf>
    <xf numFmtId="14" fontId="0" fillId="0" borderId="0" xfId="0" applyNumberFormat="1"/>
    <xf numFmtId="167" fontId="1" fillId="0" borderId="0" xfId="0" applyNumberFormat="1" applyFont="1" applyAlignment="1">
      <alignment horizontal="center" vertical="center"/>
    </xf>
    <xf numFmtId="0" fontId="8" fillId="0" borderId="0" xfId="20" applyFont="1" applyFill="1" applyBorder="1" applyAlignment="1">
      <alignment horizontal="center" vertical="center" wrapText="1"/>
      <protection/>
    </xf>
    <xf numFmtId="0" fontId="0" fillId="0" borderId="0" xfId="0" applyFont="1" applyFill="1" applyBorder="1" applyAlignment="1">
      <alignment vertical="center"/>
    </xf>
    <xf numFmtId="0" fontId="0" fillId="0" borderId="0" xfId="0" applyFont="1" applyFill="1" applyAlignment="1">
      <alignment vertical="center"/>
    </xf>
    <xf numFmtId="165" fontId="8" fillId="0" borderId="0" xfId="20" applyNumberFormat="1" applyFont="1" applyFill="1" applyBorder="1" applyAlignment="1">
      <alignment horizontal="center" vertical="center" wrapText="1"/>
      <protection/>
    </xf>
    <xf numFmtId="0" fontId="0" fillId="0" borderId="0" xfId="0"/>
    <xf numFmtId="10" fontId="8" fillId="0" borderId="0" xfId="20" applyNumberFormat="1" applyFont="1" applyFill="1" applyBorder="1" applyAlignment="1">
      <alignment horizontal="center" vertical="center" wrapText="1"/>
      <protection/>
    </xf>
    <xf numFmtId="10" fontId="8" fillId="0" borderId="0" xfId="0" applyNumberFormat="1" applyFont="1" applyBorder="1" applyAlignment="1">
      <alignment horizontal="center" vertical="center" wrapText="1"/>
    </xf>
    <xf numFmtId="14" fontId="0" fillId="0" borderId="0" xfId="0" applyNumberFormat="1" applyFont="1" applyAlignment="1">
      <alignment horizontal="center" vertical="center"/>
    </xf>
    <xf numFmtId="14" fontId="14" fillId="0" borderId="0" xfId="0" applyNumberFormat="1" applyFont="1" applyAlignment="1">
      <alignment horizontal="center" vertical="center"/>
    </xf>
    <xf numFmtId="165" fontId="8" fillId="0" borderId="0" xfId="0" applyNumberFormat="1" applyFont="1" applyAlignment="1">
      <alignment horizontal="center" vertical="center"/>
    </xf>
    <xf numFmtId="166" fontId="8"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14" fontId="0" fillId="3" borderId="0" xfId="0" applyNumberFormat="1" applyFill="1" applyAlignment="1">
      <alignment horizontal="center"/>
    </xf>
    <xf numFmtId="14" fontId="8" fillId="3" borderId="0" xfId="20" applyNumberFormat="1" applyFont="1" applyFill="1" applyBorder="1" applyAlignment="1">
      <alignment horizontal="center" vertical="center" wrapText="1"/>
      <protection/>
    </xf>
    <xf numFmtId="14" fontId="0" fillId="3" borderId="0" xfId="0" applyNumberFormat="1" applyFill="1" applyAlignment="1">
      <alignment horizontal="center" vertical="center"/>
    </xf>
    <xf numFmtId="14" fontId="8" fillId="0" borderId="0" xfId="20" applyNumberFormat="1" applyFont="1" applyFill="1" applyBorder="1" applyAlignment="1">
      <alignment horizontal="center" vertical="center" wrapText="1"/>
      <protection/>
    </xf>
    <xf numFmtId="14" fontId="0" fillId="0" borderId="0" xfId="0" applyNumberFormat="1" applyFill="1" applyAlignment="1">
      <alignment horizontal="center" vertical="center"/>
    </xf>
    <xf numFmtId="0" fontId="5" fillId="0" borderId="0" xfId="20" applyFont="1" applyFill="1" applyBorder="1" applyAlignment="1">
      <alignment vertical="center" wrapText="1"/>
      <protection/>
    </xf>
    <xf numFmtId="0" fontId="0" fillId="0" borderId="0" xfId="0" applyFill="1" applyBorder="1"/>
    <xf numFmtId="14" fontId="0" fillId="0" borderId="0" xfId="0" applyNumberFormat="1" applyFill="1" applyBorder="1"/>
    <xf numFmtId="0" fontId="0" fillId="0" borderId="0" xfId="0" applyFill="1" applyBorder="1" applyAlignment="1">
      <alignment wrapText="1"/>
    </xf>
    <xf numFmtId="165" fontId="0" fillId="0" borderId="0" xfId="0" applyNumberFormat="1" applyAlignment="1">
      <alignment horizontal="center" vertical="center"/>
    </xf>
    <xf numFmtId="0" fontId="8" fillId="0" borderId="0" xfId="0" applyFont="1" applyAlignment="1">
      <alignment vertical="center"/>
    </xf>
    <xf numFmtId="0" fontId="0" fillId="0" borderId="0" xfId="0" applyBorder="1" applyAlignment="1">
      <alignment vertical="center"/>
    </xf>
    <xf numFmtId="0" fontId="0" fillId="0" borderId="0" xfId="0" applyFont="1" applyFill="1" applyAlignment="1">
      <alignment vertical="center" wrapText="1"/>
    </xf>
    <xf numFmtId="0" fontId="0" fillId="0" borderId="0" xfId="0" applyFill="1" applyAlignment="1">
      <alignment vertical="center"/>
    </xf>
    <xf numFmtId="0" fontId="2" fillId="2" borderId="0" xfId="22" applyAlignment="1">
      <alignment horizontal="center" vertical="center" wrapText="1"/>
      <protection/>
    </xf>
    <xf numFmtId="0" fontId="2" fillId="0" borderId="0" xfId="22" applyFill="1" applyAlignment="1">
      <alignment horizontal="center" vertical="center" wrapText="1"/>
      <protection/>
    </xf>
    <xf numFmtId="0" fontId="8"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Font="1" applyFill="1" applyAlignment="1">
      <alignment horizontal="center" vertical="center" wrapText="1"/>
    </xf>
    <xf numFmtId="0" fontId="0" fillId="0" borderId="0" xfId="0" applyAlignment="1">
      <alignment horizontal="center"/>
    </xf>
    <xf numFmtId="14" fontId="0" fillId="0" borderId="0" xfId="0" applyNumberFormat="1" applyAlignment="1">
      <alignment horizontal="center" vertical="center" wrapText="1"/>
    </xf>
    <xf numFmtId="10" fontId="0" fillId="0" borderId="0" xfId="0" applyNumberFormat="1" applyAlignment="1">
      <alignment horizontal="center" vertical="center"/>
    </xf>
    <xf numFmtId="166" fontId="0" fillId="0" borderId="0" xfId="0" applyNumberFormat="1" applyAlignment="1">
      <alignment horizontal="center" vertical="center"/>
    </xf>
    <xf numFmtId="14" fontId="0" fillId="3" borderId="0" xfId="0" applyNumberFormat="1" applyFont="1" applyFill="1" applyAlignment="1">
      <alignment horizontal="center" vertical="center"/>
    </xf>
    <xf numFmtId="14" fontId="14" fillId="3" borderId="0" xfId="0" applyNumberFormat="1" applyFont="1" applyFill="1" applyAlignment="1">
      <alignment horizontal="center" vertical="center"/>
    </xf>
    <xf numFmtId="14" fontId="0" fillId="0" borderId="0" xfId="0" applyNumberFormat="1" applyFont="1" applyFill="1" applyBorder="1" applyAlignment="1">
      <alignment horizontal="center" vertical="center"/>
    </xf>
    <xf numFmtId="10" fontId="8" fillId="0" borderId="0" xfId="0" applyNumberFormat="1" applyFont="1" applyAlignment="1">
      <alignment horizontal="center" vertical="center"/>
    </xf>
    <xf numFmtId="164" fontId="8" fillId="0" borderId="0" xfId="0" applyNumberFormat="1" applyFont="1" applyAlignment="1">
      <alignment horizontal="left" vertical="center"/>
    </xf>
    <xf numFmtId="164" fontId="8" fillId="0" borderId="0" xfId="0" applyNumberFormat="1" applyFont="1" applyAlignment="1">
      <alignment horizontal="left" vertical="center" wrapText="1"/>
    </xf>
    <xf numFmtId="166"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ont="1"/>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lignment vertical="center" wrapText="1"/>
    </xf>
    <xf numFmtId="14" fontId="0" fillId="0" borderId="0" xfId="0" applyNumberFormat="1" applyFont="1" applyAlignment="1">
      <alignment horizontal="center" vertical="center"/>
    </xf>
    <xf numFmtId="10" fontId="0" fillId="0" borderId="0" xfId="0" applyNumberFormat="1" applyFont="1" applyAlignment="1">
      <alignment horizontal="center" vertical="center"/>
    </xf>
    <xf numFmtId="0" fontId="0" fillId="0" borderId="0" xfId="0" applyFont="1" applyAlignment="1">
      <alignment horizontal="center" vertical="center"/>
    </xf>
    <xf numFmtId="7" fontId="0" fillId="0" borderId="0" xfId="0" applyNumberFormat="1" applyFont="1" applyAlignment="1">
      <alignment horizontal="center" vertical="center"/>
    </xf>
    <xf numFmtId="10" fontId="0" fillId="0" borderId="0" xfId="0" applyNumberFormat="1" applyFont="1" applyBorder="1" applyAlignment="1">
      <alignment horizontal="center" vertical="center"/>
    </xf>
    <xf numFmtId="14" fontId="0" fillId="0" borderId="0" xfId="0" applyNumberFormat="1" applyFont="1" applyAlignment="1">
      <alignment horizontal="center" vertical="center" wrapText="1"/>
    </xf>
    <xf numFmtId="165" fontId="0" fillId="0" borderId="0" xfId="0" applyNumberFormat="1" applyFont="1" applyFill="1" applyAlignment="1">
      <alignment horizontal="center" vertical="center" wrapText="1"/>
    </xf>
    <xf numFmtId="0" fontId="0" fillId="0" borderId="0" xfId="0" applyFont="1" applyAlignment="1">
      <alignment horizontal="center" vertical="center" wrapText="1"/>
    </xf>
    <xf numFmtId="167" fontId="8" fillId="0" borderId="0" xfId="0" applyNumberFormat="1" applyFont="1" applyAlignment="1">
      <alignment horizontal="center" vertical="center"/>
    </xf>
    <xf numFmtId="14" fontId="8" fillId="0" borderId="0" xfId="0" applyNumberFormat="1" applyFont="1" applyAlignment="1">
      <alignment horizontal="center" vertical="center"/>
    </xf>
    <xf numFmtId="2" fontId="0" fillId="0" borderId="0" xfId="0" applyNumberFormat="1" applyFont="1" applyAlignment="1">
      <alignment vertical="center"/>
    </xf>
    <xf numFmtId="0" fontId="8" fillId="0" borderId="0" xfId="20" applyFont="1" applyFill="1" applyBorder="1" applyAlignment="1">
      <alignment vertical="center" wrapText="1"/>
      <protection/>
    </xf>
    <xf numFmtId="14" fontId="0" fillId="0" borderId="0" xfId="0" applyNumberFormat="1" applyFont="1" applyFill="1" applyAlignment="1">
      <alignment horizontal="center" vertical="center" wrapText="1"/>
    </xf>
    <xf numFmtId="166" fontId="0" fillId="0" borderId="0" xfId="0" applyNumberFormat="1" applyFont="1" applyAlignment="1">
      <alignment horizontal="center" vertical="center" wrapText="1"/>
    </xf>
    <xf numFmtId="0" fontId="0" fillId="0" borderId="0" xfId="0" applyFont="1" applyAlignment="1">
      <alignment vertical="center"/>
    </xf>
    <xf numFmtId="14" fontId="0" fillId="0" borderId="0" xfId="0" applyNumberFormat="1" applyFont="1" applyFill="1" applyAlignment="1">
      <alignment horizontal="center" vertical="center" wrapText="1"/>
    </xf>
    <xf numFmtId="165"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166"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16" fontId="0" fillId="0" borderId="0" xfId="0" applyNumberFormat="1" applyFont="1" applyAlignment="1">
      <alignment horizontal="center" vertical="center"/>
    </xf>
    <xf numFmtId="2" fontId="0" fillId="0" borderId="0" xfId="0" applyNumberFormat="1" applyFont="1" applyFill="1" applyAlignment="1">
      <alignment horizontal="left" vertical="center"/>
    </xf>
    <xf numFmtId="165" fontId="8" fillId="0" borderId="0" xfId="0" applyNumberFormat="1" applyFont="1" applyFill="1" applyAlignment="1">
      <alignment horizontal="center" vertical="center" wrapText="1"/>
    </xf>
    <xf numFmtId="165" fontId="8" fillId="0" borderId="0" xfId="0" applyNumberFormat="1" applyFont="1" applyFill="1" applyAlignment="1">
      <alignment horizontal="center" vertical="center"/>
    </xf>
    <xf numFmtId="10" fontId="8" fillId="0" borderId="0" xfId="0" applyNumberFormat="1" applyFont="1" applyFill="1" applyAlignment="1">
      <alignment horizontal="center" vertical="center"/>
    </xf>
    <xf numFmtId="14" fontId="0" fillId="0" borderId="0" xfId="0" applyNumberFormat="1" applyFont="1" applyFill="1" applyAlignment="1">
      <alignment horizontal="center" vertical="center"/>
    </xf>
    <xf numFmtId="2"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center" vertical="center" wrapText="1"/>
    </xf>
    <xf numFmtId="0" fontId="0" fillId="0" borderId="0" xfId="0" applyFont="1" applyAlignment="1">
      <alignment horizontal="center"/>
    </xf>
    <xf numFmtId="165" fontId="0" fillId="0" borderId="0" xfId="0" applyNumberFormat="1" applyFont="1" applyBorder="1" applyAlignment="1">
      <alignment horizontal="center" vertical="center" wrapText="1"/>
    </xf>
    <xf numFmtId="0" fontId="2" fillId="2" borderId="0" xfId="22" applyAlignment="1">
      <alignment horizontal="center" vertical="center" wrapText="1"/>
      <protection/>
    </xf>
    <xf numFmtId="2" fontId="0" fillId="0" borderId="0" xfId="0" applyNumberFormat="1" applyAlignment="1">
      <alignment horizontal="center" vertical="center"/>
    </xf>
    <xf numFmtId="2" fontId="1" fillId="0" borderId="0" xfId="0" applyNumberFormat="1" applyFont="1" applyAlignment="1">
      <alignment horizontal="center" vertical="center"/>
    </xf>
    <xf numFmtId="164" fontId="0" fillId="0" borderId="0" xfId="0" applyNumberFormat="1" applyAlignment="1">
      <alignment horizontal="center" vertical="center"/>
    </xf>
    <xf numFmtId="0" fontId="1" fillId="0" borderId="0" xfId="0" applyFont="1" applyAlignment="1">
      <alignment horizontal="center" vertical="center"/>
    </xf>
    <xf numFmtId="2" fontId="1"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0" xfId="0" applyFill="1" applyBorder="1" applyAlignment="1">
      <alignment vertical="center" wrapText="1"/>
    </xf>
    <xf numFmtId="14" fontId="0" fillId="0" borderId="0" xfId="0" applyNumberFormat="1" applyFill="1" applyBorder="1" applyAlignment="1">
      <alignment vertical="center" wrapText="1"/>
    </xf>
    <xf numFmtId="0" fontId="2" fillId="2" borderId="0" xfId="22" applyFont="1" applyAlignment="1">
      <alignment horizontal="center" vertical="center" wrapText="1"/>
      <protection/>
    </xf>
    <xf numFmtId="14" fontId="0" fillId="3" borderId="0" xfId="0" applyNumberFormat="1" applyFont="1" applyFill="1" applyAlignment="1">
      <alignment horizontal="center" vertical="center"/>
    </xf>
    <xf numFmtId="168" fontId="0" fillId="0" borderId="0" xfId="0" applyNumberFormat="1" applyAlignment="1">
      <alignment horizontal="center" vertical="center"/>
    </xf>
    <xf numFmtId="169" fontId="2" fillId="2" borderId="0" xfId="22" applyNumberFormat="1" applyAlignment="1">
      <alignment horizontal="center" vertical="center" wrapText="1"/>
      <protection/>
    </xf>
    <xf numFmtId="9" fontId="0" fillId="0" borderId="0" xfId="0" applyNumberFormat="1" applyAlignment="1">
      <alignment horizontal="center" vertical="center"/>
    </xf>
    <xf numFmtId="0" fontId="0" fillId="0" borderId="0" xfId="0" applyAlignment="1">
      <alignment wrapText="1"/>
    </xf>
    <xf numFmtId="9" fontId="0" fillId="0" borderId="0" xfId="0" applyNumberFormat="1"/>
    <xf numFmtId="9" fontId="0" fillId="0" borderId="0" xfId="0" applyNumberFormat="1" applyAlignment="1">
      <alignment horizontal="center" vertical="center" wrapText="1"/>
    </xf>
    <xf numFmtId="10" fontId="0" fillId="0" borderId="0" xfId="26" applyNumberFormat="1" applyFont="1" applyAlignment="1">
      <alignment horizontal="center" vertical="center"/>
    </xf>
    <xf numFmtId="170" fontId="0" fillId="0" borderId="0" xfId="0" applyNumberFormat="1" applyAlignment="1">
      <alignment horizontal="center" vertical="center"/>
    </xf>
    <xf numFmtId="10" fontId="0" fillId="0" borderId="0" xfId="25" applyNumberFormat="1" applyFont="1" applyAlignment="1">
      <alignment horizontal="center" vertical="center"/>
    </xf>
    <xf numFmtId="0" fontId="0" fillId="0" borderId="0" xfId="22" applyFont="1" applyFill="1" applyAlignment="1">
      <alignment horizontal="center" vertical="center" wrapText="1"/>
      <protection/>
    </xf>
    <xf numFmtId="14" fontId="0" fillId="0" borderId="0" xfId="22" applyNumberFormat="1" applyFont="1" applyFill="1" applyAlignment="1">
      <alignment horizontal="center" vertical="center" wrapText="1"/>
      <protection/>
    </xf>
    <xf numFmtId="0" fontId="0" fillId="0" borderId="0" xfId="22" applyFont="1" applyFill="1" applyAlignment="1">
      <alignment horizontal="center" vertical="center" wrapText="1"/>
      <protection/>
    </xf>
    <xf numFmtId="10" fontId="0" fillId="0" borderId="0" xfId="26" applyNumberFormat="1" applyFont="1" applyFill="1" applyAlignment="1">
      <alignment horizontal="center" vertical="center" wrapText="1"/>
    </xf>
    <xf numFmtId="0" fontId="0" fillId="5" borderId="0" xfId="0" applyFill="1"/>
    <xf numFmtId="0" fontId="14" fillId="0" borderId="0" xfId="0" applyFont="1" applyAlignment="1">
      <alignment horizontal="left" vertical="center" wrapText="1"/>
    </xf>
    <xf numFmtId="14" fontId="14" fillId="0" borderId="0" xfId="0" applyNumberFormat="1" applyFont="1" applyFill="1" applyAlignment="1">
      <alignment horizontal="center" vertical="center"/>
    </xf>
    <xf numFmtId="166" fontId="8" fillId="0" borderId="0" xfId="0" applyNumberFormat="1" applyFont="1" applyFill="1" applyAlignment="1">
      <alignment horizontal="center" vertical="center"/>
    </xf>
    <xf numFmtId="0" fontId="0" fillId="0" borderId="0" xfId="0" applyFill="1" applyAlignment="1">
      <alignment horizontal="left" vertical="center"/>
    </xf>
    <xf numFmtId="166" fontId="0" fillId="0" borderId="0" xfId="0" applyNumberFormat="1" applyAlignment="1">
      <alignment horizontal="left" vertical="center"/>
    </xf>
    <xf numFmtId="10" fontId="0" fillId="0" borderId="0" xfId="0" applyNumberFormat="1" applyAlignment="1">
      <alignment horizontal="left" vertical="center"/>
    </xf>
    <xf numFmtId="2" fontId="0" fillId="0" borderId="0" xfId="0" applyNumberFormat="1"/>
    <xf numFmtId="10" fontId="0" fillId="0" borderId="0" xfId="0" applyNumberFormat="1"/>
    <xf numFmtId="2" fontId="0" fillId="0" borderId="0" xfId="0" applyNumberFormat="1" applyAlignment="1">
      <alignment vertical="center"/>
    </xf>
    <xf numFmtId="14" fontId="0" fillId="0" borderId="0" xfId="0" applyNumberFormat="1" applyFont="1" applyFill="1" applyAlignment="1">
      <alignment horizontal="center" vertical="center"/>
    </xf>
    <xf numFmtId="171" fontId="8" fillId="0" borderId="0" xfId="0" applyNumberFormat="1" applyFont="1" applyAlignment="1">
      <alignment horizontal="center" vertical="center"/>
    </xf>
    <xf numFmtId="171" fontId="0" fillId="0" borderId="0" xfId="0" applyNumberFormat="1" applyAlignment="1">
      <alignment horizontal="center" vertical="center"/>
    </xf>
    <xf numFmtId="0" fontId="0" fillId="0" borderId="0" xfId="0" applyFill="1" applyAlignment="1">
      <alignment horizontal="center" vertical="center"/>
    </xf>
    <xf numFmtId="10" fontId="0" fillId="0" borderId="0" xfId="0" applyNumberFormat="1" applyFill="1" applyAlignment="1">
      <alignment horizontal="center" vertical="center"/>
    </xf>
    <xf numFmtId="0" fontId="15" fillId="0" borderId="0" xfId="21" applyFont="1" applyAlignment="1" applyProtection="1">
      <alignment/>
      <protection/>
    </xf>
    <xf numFmtId="9" fontId="0" fillId="0" borderId="0" xfId="26" applyFont="1" applyAlignment="1">
      <alignment horizontal="center" vertical="center"/>
    </xf>
    <xf numFmtId="172" fontId="0" fillId="0" borderId="0" xfId="0" applyNumberFormat="1" applyAlignment="1">
      <alignment horizontal="center" vertical="center"/>
    </xf>
    <xf numFmtId="14" fontId="0" fillId="0" borderId="0" xfId="0" applyNumberFormat="1" applyFill="1" applyAlignment="1">
      <alignment horizontal="center" vertical="center" wrapText="1"/>
    </xf>
    <xf numFmtId="166" fontId="0" fillId="0" borderId="0" xfId="0" applyNumberFormat="1"/>
    <xf numFmtId="0" fontId="0" fillId="0" borderId="0" xfId="0" applyNumberFormat="1"/>
    <xf numFmtId="1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wrapText="1"/>
    </xf>
    <xf numFmtId="9" fontId="0" fillId="0" borderId="0" xfId="0" applyNumberFormat="1" applyAlignment="1">
      <alignment vertical="center"/>
    </xf>
    <xf numFmtId="9" fontId="0" fillId="0" borderId="0" xfId="0" applyNumberFormat="1" applyAlignment="1">
      <alignment vertical="center" wrapText="1"/>
    </xf>
    <xf numFmtId="0" fontId="0" fillId="0" borderId="0" xfId="0" applyAlignment="1">
      <alignment horizontal="left" wrapText="1"/>
    </xf>
    <xf numFmtId="9" fontId="0" fillId="0" borderId="0" xfId="0" applyNumberFormat="1" applyAlignment="1">
      <alignment horizontal="left" vertical="center" wrapText="1"/>
    </xf>
    <xf numFmtId="9" fontId="0" fillId="0" borderId="0" xfId="0" applyNumberFormat="1" applyAlignment="1">
      <alignment horizontal="left" vertical="center"/>
    </xf>
    <xf numFmtId="10" fontId="0" fillId="0" borderId="0" xfId="26" applyNumberFormat="1" applyFont="1"/>
    <xf numFmtId="173" fontId="0" fillId="0" borderId="0" xfId="25" applyNumberFormat="1" applyFont="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8" fontId="17"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14" fontId="0" fillId="3" borderId="1" xfId="23" applyNumberFormat="1" applyFont="1" applyBorder="1" applyAlignment="1">
      <alignment horizontal="center" vertical="center"/>
      <protection/>
    </xf>
    <xf numFmtId="0" fontId="0" fillId="0" borderId="0" xfId="0" applyFont="1" applyBorder="1" applyAlignment="1">
      <alignment vertical="center" wrapText="1"/>
    </xf>
    <xf numFmtId="0" fontId="0" fillId="0" borderId="2" xfId="0" applyBorder="1"/>
    <xf numFmtId="0" fontId="2" fillId="2" borderId="2" xfId="22" applyBorder="1" applyAlignment="1">
      <alignment horizontal="center" vertical="center" wrapText="1"/>
      <protection/>
    </xf>
    <xf numFmtId="0" fontId="2" fillId="2" borderId="3" xfId="22" applyFont="1" applyBorder="1" applyAlignment="1">
      <alignment horizontal="center" vertical="center" wrapText="1"/>
      <protection/>
    </xf>
    <xf numFmtId="14" fontId="0" fillId="3" borderId="1" xfId="23" applyNumberFormat="1" applyBorder="1" applyAlignment="1">
      <alignment horizontal="center" vertical="center"/>
      <protection/>
    </xf>
    <xf numFmtId="0" fontId="2" fillId="2" borderId="3" xfId="22" applyBorder="1" applyAlignment="1">
      <alignment horizontal="center" vertical="center" wrapText="1"/>
      <protection/>
    </xf>
    <xf numFmtId="0" fontId="0" fillId="0" borderId="0" xfId="0" applyFont="1" applyBorder="1" applyAlignment="1">
      <alignment vertical="center"/>
    </xf>
    <xf numFmtId="14" fontId="0" fillId="0" borderId="0" xfId="0" applyNumberFormat="1" applyFont="1" applyBorder="1" applyAlignment="1">
      <alignment horizontal="center" vertical="center"/>
    </xf>
    <xf numFmtId="14" fontId="0" fillId="3" borderId="0" xfId="23" applyNumberFormat="1" applyAlignment="1">
      <alignment horizontal="center" vertical="center"/>
      <protection/>
    </xf>
    <xf numFmtId="0" fontId="0" fillId="0" borderId="0" xfId="0" applyFont="1" applyBorder="1"/>
    <xf numFmtId="0" fontId="2" fillId="2" borderId="0" xfId="22" applyBorder="1" applyAlignment="1">
      <alignment horizontal="center" vertical="center" wrapText="1"/>
      <protection/>
    </xf>
    <xf numFmtId="14" fontId="0" fillId="0" borderId="0" xfId="0" applyNumberFormat="1" applyAlignment="1">
      <alignment horizontal="center"/>
    </xf>
    <xf numFmtId="8" fontId="0" fillId="0" borderId="0" xfId="0" applyNumberFormat="1" applyAlignment="1">
      <alignment horizontal="center" vertical="center"/>
    </xf>
    <xf numFmtId="14" fontId="0" fillId="0" borderId="0" xfId="0" applyNumberFormat="1" applyBorder="1" applyAlignment="1">
      <alignment horizontal="center"/>
    </xf>
    <xf numFmtId="14" fontId="0" fillId="0" borderId="0" xfId="0" applyNumberFormat="1" applyFont="1" applyBorder="1" applyAlignment="1">
      <alignment horizontal="center" vertical="center" wrapText="1"/>
    </xf>
    <xf numFmtId="10" fontId="0" fillId="0" borderId="0" xfId="0" applyNumberFormat="1" applyAlignment="1">
      <alignment horizontal="center"/>
    </xf>
    <xf numFmtId="14" fontId="0" fillId="3" borderId="0" xfId="28" applyNumberFormat="1" applyAlignment="1">
      <alignment horizontal="center"/>
    </xf>
    <xf numFmtId="0" fontId="0" fillId="0" borderId="1" xfId="0" applyBorder="1"/>
    <xf numFmtId="14" fontId="17" fillId="0" borderId="1" xfId="0" applyNumberFormat="1" applyFont="1" applyBorder="1" applyAlignment="1">
      <alignment horizontal="center" vertical="center" wrapText="1"/>
    </xf>
    <xf numFmtId="0" fontId="2" fillId="2" borderId="4" xfId="22" applyBorder="1" applyAlignment="1">
      <alignment horizontal="center" vertical="center" wrapText="1"/>
      <protection/>
    </xf>
    <xf numFmtId="0" fontId="2" fillId="2" borderId="4" xfId="22" applyBorder="1" applyAlignment="1">
      <alignment horizontal="center" vertical="center" wrapText="1"/>
      <protection/>
    </xf>
    <xf numFmtId="0" fontId="2" fillId="2" borderId="0" xfId="22" applyAlignment="1">
      <alignment horizontal="center" vertical="center" wrapText="1"/>
      <protection/>
    </xf>
    <xf numFmtId="0" fontId="2" fillId="2" borderId="4" xfId="22" applyBorder="1" applyAlignment="1">
      <alignment horizontal="center" vertical="center" wrapText="1"/>
      <protection/>
    </xf>
    <xf numFmtId="0" fontId="0" fillId="0" borderId="0" xfId="0" applyAlignment="1">
      <alignment horizontal="center" vertical="center"/>
    </xf>
    <xf numFmtId="174"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2" fillId="2" borderId="0" xfId="22" applyAlignment="1">
      <alignment horizontal="center" vertical="center" wrapText="1"/>
      <protection/>
    </xf>
    <xf numFmtId="0" fontId="0" fillId="0" borderId="0" xfId="0" applyAlignment="1">
      <alignment horizontal="center" vertical="center"/>
    </xf>
    <xf numFmtId="2" fontId="1" fillId="6" borderId="0" xfId="0" applyNumberFormat="1" applyFont="1" applyFill="1" applyAlignment="1">
      <alignment horizontal="center" vertical="center"/>
    </xf>
    <xf numFmtId="165" fontId="0" fillId="0" borderId="0" xfId="0" applyNumberFormat="1" applyFont="1" applyAlignment="1">
      <alignment horizontal="center"/>
    </xf>
    <xf numFmtId="0" fontId="0" fillId="0" borderId="0" xfId="22" applyFont="1" applyFill="1" applyAlignment="1">
      <alignment horizontal="left" vertical="center" wrapText="1"/>
      <protection/>
    </xf>
    <xf numFmtId="14" fontId="0" fillId="3" borderId="0" xfId="22" applyNumberFormat="1" applyFont="1" applyFill="1" applyAlignment="1">
      <alignment horizontal="center" vertical="center" wrapText="1"/>
      <protection/>
    </xf>
    <xf numFmtId="2" fontId="0" fillId="6" borderId="0" xfId="0" applyNumberFormat="1" applyFont="1" applyFill="1" applyAlignment="1">
      <alignment horizontal="center" vertical="center"/>
    </xf>
    <xf numFmtId="2" fontId="0" fillId="6" borderId="0" xfId="0" applyNumberFormat="1" applyFill="1" applyAlignment="1">
      <alignment horizontal="center" vertical="center"/>
    </xf>
    <xf numFmtId="0" fontId="0" fillId="6" borderId="0" xfId="0" applyFill="1" applyAlignment="1">
      <alignment horizontal="center" vertical="center"/>
    </xf>
    <xf numFmtId="165" fontId="0" fillId="0" borderId="0" xfId="22" applyNumberFormat="1" applyFont="1" applyFill="1" applyAlignment="1">
      <alignment horizontal="center" vertical="center" wrapText="1"/>
      <protection/>
    </xf>
    <xf numFmtId="0" fontId="18" fillId="0" borderId="0" xfId="0" applyFont="1" applyAlignment="1">
      <alignment vertical="center"/>
    </xf>
    <xf numFmtId="14" fontId="0" fillId="3" borderId="0" xfId="0" applyNumberFormat="1" applyFill="1"/>
    <xf numFmtId="14" fontId="0" fillId="3" borderId="0" xfId="22" applyNumberFormat="1" applyFont="1" applyFill="1" applyAlignment="1">
      <alignment horizontal="center" vertical="center" wrapText="1"/>
      <protection/>
    </xf>
    <xf numFmtId="10" fontId="0" fillId="0" borderId="0" xfId="22" applyNumberFormat="1" applyFont="1" applyFill="1" applyAlignment="1">
      <alignment horizontal="center" vertical="center" wrapText="1"/>
      <protection/>
    </xf>
    <xf numFmtId="0" fontId="19" fillId="0" borderId="0" xfId="22" applyFont="1" applyFill="1" applyAlignment="1">
      <alignment horizontal="center" vertical="center" wrapText="1"/>
      <protection/>
    </xf>
    <xf numFmtId="0" fontId="8" fillId="0" borderId="0" xfId="22" applyFont="1" applyFill="1" applyAlignment="1">
      <alignment horizontal="left" vertical="center" wrapText="1"/>
      <protection/>
    </xf>
    <xf numFmtId="0" fontId="20" fillId="0" borderId="0" xfId="0" applyFont="1" applyAlignment="1">
      <alignment vertical="center"/>
    </xf>
    <xf numFmtId="0" fontId="8" fillId="0" borderId="0" xfId="0" applyFont="1"/>
    <xf numFmtId="0" fontId="22" fillId="0" borderId="0" xfId="0" applyFont="1" applyAlignment="1">
      <alignment vertical="center"/>
    </xf>
    <xf numFmtId="0" fontId="2" fillId="0" borderId="0" xfId="0" applyFont="1" applyAlignment="1">
      <alignment horizontal="center" vertical="center" wrapText="1"/>
    </xf>
    <xf numFmtId="0" fontId="0" fillId="0" borderId="0" xfId="0"/>
    <xf numFmtId="0" fontId="23" fillId="0" borderId="0" xfId="0" applyFont="1"/>
    <xf numFmtId="0" fontId="24" fillId="0" borderId="0" xfId="0" applyFont="1" applyAlignment="1">
      <alignment horizontal="justify" vertical="center"/>
    </xf>
    <xf numFmtId="8" fontId="0" fillId="0" borderId="0" xfId="0" applyNumberFormat="1" applyAlignment="1">
      <alignment horizontal="center"/>
    </xf>
    <xf numFmtId="0" fontId="0" fillId="0" borderId="0" xfId="0"/>
    <xf numFmtId="0" fontId="2" fillId="2" borderId="4" xfId="22" applyBorder="1" applyAlignment="1">
      <alignment horizontal="center" vertical="center" wrapText="1"/>
      <protection/>
    </xf>
    <xf numFmtId="0" fontId="2" fillId="2" borderId="0" xfId="22" applyAlignment="1">
      <alignment horizontal="center" vertical="center" wrapText="1"/>
      <protection/>
    </xf>
    <xf numFmtId="165" fontId="0" fillId="0" borderId="0" xfId="0" applyNumberFormat="1"/>
    <xf numFmtId="0" fontId="1" fillId="6" borderId="0" xfId="0" applyFont="1" applyFill="1" applyAlignment="1">
      <alignment horizontal="center" vertical="center"/>
    </xf>
    <xf numFmtId="0" fontId="2" fillId="2" borderId="5" xfId="22" applyBorder="1" applyAlignment="1">
      <alignment horizontal="center" vertical="center" wrapText="1"/>
      <protection/>
    </xf>
    <xf numFmtId="165" fontId="0" fillId="0" borderId="0" xfId="0" applyNumberFormat="1" applyFont="1" applyBorder="1" applyAlignment="1">
      <alignment horizontal="center" vertical="center"/>
    </xf>
    <xf numFmtId="166" fontId="0" fillId="0" borderId="0" xfId="0" applyNumberFormat="1" applyFont="1" applyBorder="1" applyAlignment="1">
      <alignment horizontal="center" vertical="center"/>
    </xf>
    <xf numFmtId="166" fontId="0" fillId="0" borderId="1" xfId="0" applyNumberFormat="1" applyFont="1" applyBorder="1" applyAlignment="1">
      <alignment horizontal="center" vertical="center"/>
    </xf>
    <xf numFmtId="0" fontId="2" fillId="2" borderId="6" xfId="22" applyBorder="1" applyAlignment="1">
      <alignment horizontal="center" vertical="center" wrapText="1"/>
      <protection/>
    </xf>
    <xf numFmtId="0" fontId="25" fillId="0" borderId="0" xfId="0" applyFont="1" applyAlignment="1">
      <alignment vertical="center"/>
    </xf>
    <xf numFmtId="2" fontId="0" fillId="0" borderId="0" xfId="0" applyNumberFormat="1" applyFont="1" applyFill="1" applyAlignment="1">
      <alignment horizontal="left" vertical="center"/>
    </xf>
    <xf numFmtId="165" fontId="8" fillId="0" borderId="0" xfId="22" applyNumberFormat="1" applyFont="1" applyFill="1" applyBorder="1" applyAlignment="1">
      <alignment horizontal="center" vertical="center" wrapText="1"/>
      <protection/>
    </xf>
    <xf numFmtId="0" fontId="21" fillId="0" borderId="0" xfId="0" applyFont="1"/>
    <xf numFmtId="0" fontId="0" fillId="0" borderId="0" xfId="0"/>
    <xf numFmtId="14" fontId="8" fillId="0" borderId="0" xfId="22" applyNumberFormat="1" applyFont="1" applyFill="1" applyAlignment="1">
      <alignment horizontal="center" vertical="center" wrapText="1"/>
      <protection/>
    </xf>
    <xf numFmtId="0" fontId="26" fillId="0" borderId="0" xfId="0" applyFont="1"/>
    <xf numFmtId="165" fontId="0" fillId="0" borderId="0" xfId="0" applyNumberFormat="1" applyFill="1" applyAlignment="1">
      <alignment horizontal="center" vertical="center"/>
    </xf>
    <xf numFmtId="0" fontId="0" fillId="0" borderId="0" xfId="0"/>
    <xf numFmtId="0" fontId="2" fillId="2" borderId="4" xfId="22" applyBorder="1" applyAlignment="1">
      <alignment horizontal="center" vertical="center" wrapText="1"/>
      <protection/>
    </xf>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0" fontId="0" fillId="0" borderId="0" xfId="0" applyAlignment="1">
      <alignment horizontal="left" vertical="center" wrapText="1"/>
    </xf>
    <xf numFmtId="0" fontId="8" fillId="0" borderId="0" xfId="0" applyFont="1" applyFill="1" applyAlignment="1">
      <alignment vertical="center" wrapText="1"/>
    </xf>
    <xf numFmtId="0" fontId="12" fillId="0" borderId="0" xfId="21" applyAlignment="1" applyProtection="1">
      <alignment horizontal="left" vertical="center"/>
      <protection/>
    </xf>
    <xf numFmtId="14" fontId="0" fillId="0" borderId="0" xfId="0" applyNumberFormat="1" applyAlignment="1">
      <alignment horizontal="left" vertical="center" wrapText="1"/>
    </xf>
    <xf numFmtId="0" fontId="2" fillId="0" borderId="0" xfId="0" applyFont="1" applyFill="1" applyAlignment="1">
      <alignment horizontal="center" vertical="center"/>
    </xf>
    <xf numFmtId="0" fontId="12" fillId="0" borderId="0" xfId="21" applyAlignment="1" applyProtection="1">
      <alignment vertical="center"/>
      <protection/>
    </xf>
    <xf numFmtId="0" fontId="0" fillId="0" borderId="0" xfId="22" applyFont="1" applyFill="1" applyAlignment="1">
      <alignment horizontal="left" vertical="center" wrapText="1"/>
      <protection/>
    </xf>
    <xf numFmtId="0" fontId="8" fillId="0" borderId="0" xfId="0" applyFont="1" applyFill="1" applyAlignment="1">
      <alignment vertical="center"/>
    </xf>
    <xf numFmtId="171" fontId="0" fillId="0" borderId="0" xfId="0" applyNumberFormat="1"/>
    <xf numFmtId="14" fontId="8" fillId="3" borderId="0" xfId="27" applyNumberFormat="1" applyFont="1" applyFill="1" applyAlignment="1">
      <alignment horizontal="center" vertical="center"/>
    </xf>
    <xf numFmtId="9" fontId="8" fillId="0" borderId="0" xfId="27" applyNumberFormat="1" applyFont="1" applyFill="1" applyAlignment="1">
      <alignment horizontal="center" vertical="center"/>
    </xf>
    <xf numFmtId="0" fontId="8" fillId="0" borderId="0" xfId="27" applyFont="1" applyFill="1" applyAlignment="1">
      <alignment horizontal="center" vertical="center"/>
    </xf>
    <xf numFmtId="171" fontId="8" fillId="0" borderId="0" xfId="27" applyNumberFormat="1" applyFont="1" applyFill="1" applyAlignment="1">
      <alignment horizontal="center" vertical="center"/>
    </xf>
    <xf numFmtId="14" fontId="8" fillId="0" borderId="0" xfId="27" applyNumberFormat="1" applyFont="1" applyFill="1" applyAlignment="1">
      <alignment horizontal="center" vertical="center" wrapText="1"/>
    </xf>
    <xf numFmtId="0" fontId="8" fillId="0" borderId="0" xfId="27" applyFont="1" applyFill="1" applyAlignment="1">
      <alignment horizontal="left" vertical="center" wrapText="1"/>
    </xf>
    <xf numFmtId="0" fontId="8" fillId="0" borderId="0" xfId="27" applyFont="1" applyFill="1"/>
    <xf numFmtId="0" fontId="0" fillId="7" borderId="0" xfId="0" applyFill="1" applyAlignment="1">
      <alignment horizontal="center" vertical="center"/>
    </xf>
    <xf numFmtId="10" fontId="0" fillId="7" borderId="0" xfId="0" applyNumberFormat="1" applyFill="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0" fontId="0" fillId="0" borderId="0" xfId="0" applyFont="1" applyAlignment="1">
      <alignment horizontal="center" vertical="center"/>
    </xf>
    <xf numFmtId="0" fontId="0" fillId="0" borderId="0" xfId="22" applyFont="1" applyFill="1" applyAlignment="1">
      <alignment horizontal="left" vertical="center"/>
      <protection/>
    </xf>
    <xf numFmtId="14" fontId="0" fillId="3" borderId="0" xfId="0" applyNumberFormat="1" applyFill="1" applyAlignment="1">
      <alignment vertical="center"/>
    </xf>
    <xf numFmtId="0" fontId="18" fillId="0" borderId="0" xfId="0" applyFont="1" applyAlignment="1">
      <alignment horizontal="right"/>
    </xf>
    <xf numFmtId="43" fontId="0" fillId="0" borderId="0" xfId="25" applyFont="1" applyAlignment="1">
      <alignment horizontal="center" vertical="center"/>
    </xf>
    <xf numFmtId="0" fontId="0" fillId="3" borderId="0" xfId="0" applyFill="1" applyAlignment="1">
      <alignment horizontal="center"/>
    </xf>
    <xf numFmtId="0" fontId="0" fillId="3" borderId="0" xfId="0" applyFill="1"/>
    <xf numFmtId="14" fontId="8" fillId="3" borderId="0" xfId="0" applyNumberFormat="1" applyFont="1" applyFill="1" applyAlignment="1">
      <alignment horizontal="center" vertical="center" wrapText="1"/>
    </xf>
    <xf numFmtId="165" fontId="0" fillId="0" borderId="0" xfId="0" applyNumberFormat="1" applyFill="1" applyBorder="1" applyAlignment="1">
      <alignment horizontal="center" vertical="center" wrapText="1"/>
    </xf>
    <xf numFmtId="165" fontId="0" fillId="0" borderId="0" xfId="0" applyNumberFormat="1" applyFill="1" applyBorder="1" applyAlignment="1">
      <alignment horizontal="center" vertical="center"/>
    </xf>
    <xf numFmtId="0" fontId="2" fillId="0" borderId="0" xfId="22" applyFill="1" applyBorder="1" applyAlignment="1">
      <alignment horizontal="center" vertical="center" wrapText="1"/>
      <protection/>
    </xf>
    <xf numFmtId="0" fontId="0" fillId="0" borderId="0" xfId="0" applyAlignment="1">
      <alignment horizontal="left" vertical="center" wrapText="1"/>
    </xf>
    <xf numFmtId="0" fontId="2" fillId="2" borderId="0" xfId="22" applyAlignment="1">
      <alignment horizontal="center" vertical="center" wrapText="1"/>
      <protection/>
    </xf>
    <xf numFmtId="0" fontId="0" fillId="0" borderId="0" xfId="0"/>
    <xf numFmtId="0" fontId="0" fillId="0" borderId="0" xfId="0" applyAlignment="1">
      <alignment horizontal="center" vertical="center" wrapText="1"/>
    </xf>
    <xf numFmtId="0" fontId="2" fillId="2" borderId="0" xfId="22" applyAlignment="1">
      <alignment horizontal="center" vertical="center" wrapText="1"/>
      <protection/>
    </xf>
    <xf numFmtId="14" fontId="0" fillId="0" borderId="0" xfId="0" applyNumberFormat="1" applyAlignment="1">
      <alignment horizontal="center" vertical="center"/>
    </xf>
    <xf numFmtId="0" fontId="0" fillId="0" borderId="0" xfId="0" applyFont="1" applyAlignment="1">
      <alignment horizontal="center" vertical="center"/>
    </xf>
    <xf numFmtId="20" fontId="0" fillId="0" borderId="0" xfId="0" applyNumberFormat="1"/>
    <xf numFmtId="14" fontId="0" fillId="0" borderId="0" xfId="22" applyNumberFormat="1" applyFont="1" applyFill="1" applyAlignment="1">
      <alignment horizontal="center" vertical="center" wrapText="1"/>
      <protection/>
    </xf>
    <xf numFmtId="20" fontId="2" fillId="2" borderId="0" xfId="22" applyNumberFormat="1" applyAlignment="1">
      <alignment horizontal="center" vertical="center" wrapText="1"/>
      <protection/>
    </xf>
    <xf numFmtId="2" fontId="8" fillId="0" borderId="0" xfId="0" applyNumberFormat="1" applyFont="1" applyAlignment="1">
      <alignment horizontal="center" vertical="center"/>
    </xf>
    <xf numFmtId="165" fontId="0" fillId="3" borderId="0" xfId="0" applyNumberFormat="1" applyFill="1" applyAlignment="1">
      <alignment horizontal="center" vertical="center"/>
    </xf>
    <xf numFmtId="10" fontId="0" fillId="3" borderId="0" xfId="0" applyNumberFormat="1" applyFill="1" applyAlignment="1">
      <alignment horizontal="center" vertical="center"/>
    </xf>
    <xf numFmtId="166" fontId="0" fillId="3" borderId="0" xfId="0" applyNumberFormat="1" applyFill="1" applyAlignment="1">
      <alignment horizontal="center" vertical="center"/>
    </xf>
    <xf numFmtId="171" fontId="0" fillId="3" borderId="0" xfId="0" applyNumberFormat="1" applyFill="1" applyAlignment="1">
      <alignment horizontal="center" vertical="center"/>
    </xf>
    <xf numFmtId="9"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wrapText="1"/>
    </xf>
    <xf numFmtId="14" fontId="0" fillId="3" borderId="0" xfId="0" applyNumberFormat="1" applyFill="1" applyAlignment="1">
      <alignment horizontal="center" vertical="center" wrapText="1"/>
    </xf>
    <xf numFmtId="10" fontId="8" fillId="3" borderId="0" xfId="0" applyNumberFormat="1" applyFont="1" applyFill="1" applyAlignment="1">
      <alignment horizontal="center" vertical="center"/>
    </xf>
    <xf numFmtId="0" fontId="2" fillId="0" borderId="0" xfId="22" applyFill="1" applyAlignment="1">
      <alignment horizontal="center" vertical="center" wrapText="1"/>
      <protection/>
    </xf>
    <xf numFmtId="0" fontId="0" fillId="0" borderId="0" xfId="22" applyFont="1" applyFill="1" applyAlignment="1">
      <alignment horizontal="center" vertical="center" wrapText="1"/>
      <protection/>
    </xf>
    <xf numFmtId="168" fontId="0" fillId="3" borderId="0" xfId="0" applyNumberFormat="1" applyFill="1" applyAlignment="1">
      <alignment horizontal="center" vertical="center"/>
    </xf>
    <xf numFmtId="166" fontId="0" fillId="3" borderId="0" xfId="0" applyNumberFormat="1" applyFont="1" applyFill="1" applyAlignment="1">
      <alignment horizontal="center" vertical="center"/>
    </xf>
    <xf numFmtId="0" fontId="0" fillId="3" borderId="0" xfId="0" applyFont="1" applyFill="1" applyAlignment="1">
      <alignment horizontal="center" vertical="center"/>
    </xf>
    <xf numFmtId="10" fontId="0" fillId="3" borderId="0" xfId="0" applyNumberFormat="1" applyFont="1" applyFill="1" applyAlignment="1">
      <alignment horizontal="center" vertical="center"/>
    </xf>
    <xf numFmtId="167" fontId="0" fillId="3" borderId="0" xfId="0" applyNumberFormat="1" applyFont="1" applyFill="1" applyAlignment="1">
      <alignment horizontal="center" vertical="center"/>
    </xf>
    <xf numFmtId="10" fontId="0" fillId="3" borderId="0" xfId="0" applyNumberFormat="1" applyFont="1" applyFill="1" applyBorder="1" applyAlignment="1">
      <alignment horizontal="center" vertical="center"/>
    </xf>
    <xf numFmtId="165" fontId="0" fillId="3" borderId="0" xfId="0" applyNumberFormat="1" applyFont="1" applyFill="1" applyAlignment="1">
      <alignment horizontal="center" vertical="center"/>
    </xf>
    <xf numFmtId="165" fontId="8" fillId="3" borderId="0" xfId="20" applyNumberFormat="1" applyFont="1" applyFill="1" applyBorder="1" applyAlignment="1">
      <alignment horizontal="center" vertical="center" wrapText="1"/>
      <protection/>
    </xf>
    <xf numFmtId="166" fontId="8" fillId="3" borderId="0" xfId="0" applyNumberFormat="1" applyFont="1" applyFill="1" applyAlignment="1">
      <alignment horizontal="center" vertical="center"/>
    </xf>
    <xf numFmtId="166" fontId="0" fillId="3" borderId="0" xfId="0" applyNumberFormat="1" applyFont="1" applyFill="1" applyBorder="1" applyAlignment="1">
      <alignment horizontal="center" vertical="center" wrapText="1"/>
    </xf>
    <xf numFmtId="0" fontId="0" fillId="3" borderId="0" xfId="0" applyNumberFormat="1" applyFill="1" applyAlignment="1">
      <alignment horizontal="center" vertical="center"/>
    </xf>
    <xf numFmtId="0" fontId="0" fillId="3" borderId="0" xfId="26" applyNumberFormat="1" applyFont="1" applyFill="1" applyAlignment="1">
      <alignment horizontal="center" vertical="center"/>
    </xf>
    <xf numFmtId="0" fontId="2" fillId="2" borderId="7" xfId="22" applyBorder="1" applyAlignment="1">
      <alignment horizontal="center" vertical="center" wrapText="1"/>
      <protection/>
    </xf>
    <xf numFmtId="0" fontId="2" fillId="2" borderId="8" xfId="22" applyBorder="1" applyAlignment="1">
      <alignment horizontal="center" vertical="center" wrapText="1"/>
      <protection/>
    </xf>
    <xf numFmtId="2" fontId="28" fillId="8" borderId="6" xfId="0" applyNumberFormat="1" applyFont="1" applyFill="1" applyBorder="1" applyAlignment="1">
      <alignment horizontal="center" vertical="center"/>
    </xf>
    <xf numFmtId="0" fontId="0" fillId="8" borderId="0" xfId="0" applyFill="1" applyAlignment="1">
      <alignment horizontal="center"/>
    </xf>
    <xf numFmtId="0" fontId="29" fillId="0" borderId="0" xfId="0" applyFont="1"/>
    <xf numFmtId="0" fontId="2" fillId="2" borderId="0" xfId="22" applyAlignment="1">
      <alignment horizontal="center" vertical="center" wrapText="1"/>
      <protection/>
    </xf>
    <xf numFmtId="0" fontId="0" fillId="0" borderId="0" xfId="0" applyAlignment="1">
      <alignment wrapText="1"/>
    </xf>
    <xf numFmtId="0" fontId="2" fillId="2" borderId="0" xfId="22" applyAlignment="1">
      <alignment horizontal="center" vertical="center" wrapText="1"/>
      <protection/>
    </xf>
    <xf numFmtId="0" fontId="3" fillId="3" borderId="9" xfId="0" applyFont="1"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3" fillId="3" borderId="12" xfId="0" applyFont="1" applyFill="1" applyBorder="1"/>
    <xf numFmtId="0" fontId="0" fillId="3" borderId="14" xfId="0" applyFill="1" applyBorder="1"/>
    <xf numFmtId="0" fontId="0" fillId="3" borderId="15" xfId="0" applyFill="1" applyBorder="1"/>
    <xf numFmtId="0" fontId="12" fillId="3" borderId="16" xfId="21" applyFill="1" applyBorder="1" applyAlignment="1" applyProtection="1">
      <alignment/>
      <protection/>
    </xf>
    <xf numFmtId="0" fontId="0" fillId="0" borderId="0" xfId="0" applyAlignment="1">
      <alignment horizontal="left" vertical="center" wrapText="1"/>
    </xf>
    <xf numFmtId="0" fontId="0" fillId="0" borderId="0" xfId="0" applyAlignment="1">
      <alignment horizontal="center" vertical="center" wrapText="1"/>
    </xf>
    <xf numFmtId="0" fontId="0" fillId="0" borderId="0" xfId="0"/>
    <xf numFmtId="0" fontId="2" fillId="2" borderId="0" xfId="22" applyAlignment="1">
      <alignment horizontal="center" vertical="center" wrapText="1"/>
      <protection/>
    </xf>
    <xf numFmtId="0" fontId="2" fillId="2" borderId="6" xfId="22" applyBorder="1" applyAlignment="1">
      <alignment horizontal="center" vertical="center" wrapText="1"/>
      <protection/>
    </xf>
    <xf numFmtId="0" fontId="2" fillId="2" borderId="17" xfId="22" applyBorder="1" applyAlignment="1">
      <alignment horizontal="center" vertical="center" wrapText="1"/>
      <protection/>
    </xf>
    <xf numFmtId="0" fontId="0" fillId="0" borderId="0" xfId="0" applyFont="1" applyAlignment="1">
      <alignment horizontal="left" vertical="center"/>
    </xf>
    <xf numFmtId="0" fontId="0" fillId="0" borderId="0" xfId="0" applyFont="1" applyAlignment="1">
      <alignment horizontal="center" vertical="center"/>
    </xf>
    <xf numFmtId="0" fontId="4" fillId="5" borderId="0" xfId="0" applyFont="1" applyFill="1"/>
    <xf numFmtId="0" fontId="0" fillId="5" borderId="0" xfId="0" applyFill="1" applyAlignment="1">
      <alignment horizontal="center" vertical="center" wrapText="1"/>
    </xf>
    <xf numFmtId="0" fontId="2" fillId="5" borderId="0" xfId="0" applyFont="1" applyFill="1" applyAlignment="1">
      <alignment horizontal="left" vertical="center"/>
    </xf>
    <xf numFmtId="0" fontId="12" fillId="5" borderId="0" xfId="21" applyFill="1" applyAlignment="1" applyProtection="1">
      <alignment/>
      <protection/>
    </xf>
    <xf numFmtId="0" fontId="12" fillId="5" borderId="0" xfId="21" applyFill="1" applyBorder="1" applyAlignment="1" applyProtection="1">
      <alignment/>
      <protection/>
    </xf>
    <xf numFmtId="0" fontId="0" fillId="5" borderId="0" xfId="0" applyFont="1" applyFill="1"/>
    <xf numFmtId="167" fontId="0" fillId="3" borderId="0" xfId="0" applyNumberFormat="1" applyFill="1" applyAlignment="1">
      <alignment horizontal="center" vertical="center"/>
    </xf>
    <xf numFmtId="0" fontId="2" fillId="2" borderId="0" xfId="22" applyAlignment="1">
      <alignment vertical="center" wrapText="1"/>
      <protection/>
    </xf>
    <xf numFmtId="0" fontId="0" fillId="3" borderId="0" xfId="0" applyFill="1" applyAlignment="1">
      <alignment horizontal="center" vertical="center" wrapText="1"/>
    </xf>
    <xf numFmtId="14" fontId="0" fillId="0" borderId="0" xfId="0" applyNumberFormat="1" applyFont="1" applyFill="1" applyAlignment="1">
      <alignment horizontal="left" vertical="center" wrapText="1"/>
    </xf>
    <xf numFmtId="0" fontId="0" fillId="0" borderId="0" xfId="0" applyNumberFormat="1" applyAlignment="1">
      <alignment vertical="center"/>
    </xf>
    <xf numFmtId="0" fontId="30" fillId="0" borderId="0" xfId="0" applyFont="1" applyAlignment="1">
      <alignment horizontal="left" vertical="center"/>
    </xf>
    <xf numFmtId="0" fontId="2" fillId="5" borderId="0" xfId="0" applyFont="1" applyFill="1"/>
    <xf numFmtId="0" fontId="31" fillId="0" borderId="0" xfId="0" applyFont="1" applyAlignment="1">
      <alignment vertical="center" wrapText="1"/>
    </xf>
    <xf numFmtId="4" fontId="0" fillId="3" borderId="0" xfId="0" applyNumberFormat="1" applyFont="1" applyFill="1" applyAlignment="1">
      <alignment horizontal="center" vertical="center" wrapText="1"/>
    </xf>
    <xf numFmtId="10" fontId="0" fillId="3" borderId="0" xfId="0" applyNumberFormat="1" applyFill="1" applyBorder="1" applyAlignment="1">
      <alignment horizontal="center" vertical="center" wrapText="1"/>
    </xf>
    <xf numFmtId="0" fontId="0" fillId="0" borderId="0" xfId="0"/>
    <xf numFmtId="0" fontId="0" fillId="0" borderId="0" xfId="0"/>
    <xf numFmtId="2" fontId="0" fillId="0" borderId="0" xfId="0" applyNumberFormat="1" applyFill="1" applyAlignment="1">
      <alignment horizontal="center" vertical="center"/>
    </xf>
    <xf numFmtId="3" fontId="0" fillId="0" borderId="0" xfId="0" applyNumberFormat="1" applyFont="1" applyAlignment="1">
      <alignment horizontal="center" vertical="center"/>
    </xf>
    <xf numFmtId="0" fontId="0" fillId="0" borderId="0" xfId="0"/>
    <xf numFmtId="0" fontId="2" fillId="2" borderId="4" xfId="22" applyBorder="1" applyAlignment="1">
      <alignment horizontal="center" vertical="center" wrapText="1"/>
      <protection/>
    </xf>
    <xf numFmtId="0" fontId="0" fillId="9" borderId="0" xfId="0" applyFill="1" applyBorder="1" applyAlignment="1">
      <alignment horizontal="left"/>
    </xf>
    <xf numFmtId="0" fontId="0" fillId="0" borderId="0" xfId="0"/>
    <xf numFmtId="0" fontId="0" fillId="0" borderId="0" xfId="0" applyAlignment="1">
      <alignment horizontal="center" vertical="center"/>
    </xf>
    <xf numFmtId="2" fontId="28" fillId="8" borderId="17" xfId="0" applyNumberFormat="1" applyFont="1" applyFill="1" applyBorder="1" applyAlignment="1">
      <alignment horizontal="center" vertical="center"/>
    </xf>
    <xf numFmtId="0" fontId="0" fillId="0" borderId="0" xfId="0"/>
    <xf numFmtId="0" fontId="2" fillId="2" borderId="0" xfId="22" applyAlignment="1">
      <alignment horizontal="center" vertical="center" wrapText="1"/>
      <protection/>
    </xf>
    <xf numFmtId="14" fontId="0" fillId="0" borderId="0" xfId="0" applyNumberFormat="1" applyAlignment="1">
      <alignment horizontal="center" vertical="center"/>
    </xf>
    <xf numFmtId="0" fontId="8" fillId="0" borderId="0" xfId="20" applyFont="1" applyFill="1" applyBorder="1" applyAlignment="1">
      <alignment horizontal="left" vertical="center" wrapText="1"/>
      <protection/>
    </xf>
    <xf numFmtId="0" fontId="0" fillId="0" borderId="0" xfId="0" applyFill="1" applyBorder="1" applyAlignment="1">
      <alignment horizontal="left"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xf>
    <xf numFmtId="0" fontId="12" fillId="5" borderId="0" xfId="21" applyNumberFormat="1" applyFill="1" applyAlignment="1" applyProtection="1">
      <alignment/>
      <protection/>
    </xf>
    <xf numFmtId="20" fontId="12" fillId="5" borderId="0" xfId="21" applyNumberFormat="1" applyFill="1" applyAlignment="1" applyProtection="1">
      <alignment/>
      <protection/>
    </xf>
    <xf numFmtId="10" fontId="0" fillId="3" borderId="0" xfId="26" applyNumberFormat="1" applyFont="1" applyFill="1" applyAlignment="1">
      <alignment horizontal="center" vertical="center"/>
    </xf>
    <xf numFmtId="0" fontId="2" fillId="5" borderId="17" xfId="0" applyFont="1" applyFill="1" applyBorder="1"/>
    <xf numFmtId="0" fontId="0" fillId="5" borderId="18" xfId="0" applyFill="1" applyBorder="1"/>
    <xf numFmtId="0" fontId="0" fillId="5" borderId="19" xfId="0" applyFill="1" applyBorder="1"/>
    <xf numFmtId="0" fontId="2" fillId="5" borderId="20" xfId="0" applyFont="1" applyFill="1" applyBorder="1"/>
    <xf numFmtId="0" fontId="0" fillId="5" borderId="0" xfId="0" applyFill="1" applyBorder="1"/>
    <xf numFmtId="0" fontId="0" fillId="5" borderId="1" xfId="0" applyFill="1" applyBorder="1"/>
    <xf numFmtId="0" fontId="0" fillId="5" borderId="20" xfId="0" applyFill="1" applyBorder="1"/>
    <xf numFmtId="0" fontId="0" fillId="5" borderId="8" xfId="0" applyFill="1" applyBorder="1"/>
    <xf numFmtId="0" fontId="0" fillId="5" borderId="2" xfId="0" applyFill="1" applyBorder="1"/>
    <xf numFmtId="0" fontId="0" fillId="0" borderId="2" xfId="0" applyFill="1" applyBorder="1"/>
    <xf numFmtId="0" fontId="0" fillId="5" borderId="3" xfId="0" applyFill="1" applyBorder="1"/>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xf>
    <xf numFmtId="0" fontId="31" fillId="0" borderId="0" xfId="0" applyFont="1" applyAlignment="1">
      <alignment horizontal="left" vertical="center" wrapText="1"/>
    </xf>
    <xf numFmtId="0" fontId="2" fillId="2" borderId="0" xfId="22"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wrapText="1"/>
    </xf>
    <xf numFmtId="0" fontId="0" fillId="0" borderId="21" xfId="0" applyFill="1" applyBorder="1" applyAlignment="1">
      <alignment horizontal="center" vertical="center"/>
    </xf>
    <xf numFmtId="0" fontId="0" fillId="0" borderId="5" xfId="0" applyFill="1" applyBorder="1" applyAlignment="1">
      <alignment horizontal="center" vertical="center"/>
    </xf>
    <xf numFmtId="0" fontId="0" fillId="0" borderId="22" xfId="0" applyFill="1" applyBorder="1" applyAlignment="1">
      <alignment horizontal="center" vertical="center"/>
    </xf>
    <xf numFmtId="0" fontId="0" fillId="0" borderId="0" xfId="22" applyFont="1" applyFill="1" applyAlignment="1">
      <alignment horizontal="left" vertical="center" wrapText="1"/>
      <protection/>
    </xf>
    <xf numFmtId="0" fontId="0" fillId="8" borderId="0" xfId="0" applyFill="1" applyAlignment="1">
      <alignment horizontal="center" vertical="center"/>
    </xf>
    <xf numFmtId="0" fontId="2" fillId="2" borderId="20" xfId="22" applyBorder="1" applyAlignment="1">
      <alignment horizontal="center" vertical="center" wrapText="1"/>
      <protection/>
    </xf>
    <xf numFmtId="0" fontId="0" fillId="0" borderId="0" xfId="0" applyFill="1" applyAlignment="1">
      <alignment horizontal="center" vertical="center" wrapText="1"/>
    </xf>
    <xf numFmtId="2" fontId="28" fillId="8" borderId="18" xfId="0" applyNumberFormat="1" applyFont="1" applyFill="1" applyBorder="1" applyAlignment="1">
      <alignment horizontal="center" vertical="center"/>
    </xf>
    <xf numFmtId="2" fontId="28" fillId="8" borderId="19" xfId="0" applyNumberFormat="1" applyFont="1" applyFill="1" applyBorder="1" applyAlignment="1">
      <alignment horizontal="center" vertical="center"/>
    </xf>
    <xf numFmtId="9" fontId="0" fillId="0" borderId="0" xfId="0" applyNumberFormat="1" applyAlignment="1">
      <alignment horizontal="center" vertical="center" wrapText="1"/>
    </xf>
    <xf numFmtId="2" fontId="28" fillId="8" borderId="17" xfId="0" applyNumberFormat="1" applyFont="1" applyFill="1" applyBorder="1" applyAlignment="1">
      <alignment horizontal="center" vertical="center"/>
    </xf>
    <xf numFmtId="0" fontId="2" fillId="2" borderId="1" xfId="22" applyBorder="1" applyAlignment="1">
      <alignment horizontal="center" vertical="center" wrapText="1"/>
      <protection/>
    </xf>
    <xf numFmtId="0" fontId="0" fillId="0" borderId="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xf numFmtId="0" fontId="0" fillId="0" borderId="0" xfId="0" applyAlignment="1">
      <alignment wrapText="1"/>
    </xf>
    <xf numFmtId="20" fontId="0" fillId="0" borderId="0" xfId="0" applyNumberFormat="1" applyAlignment="1">
      <alignment horizontal="left" vertical="center" wrapText="1"/>
    </xf>
    <xf numFmtId="0" fontId="2" fillId="2" borderId="4" xfId="22" applyBorder="1" applyAlignment="1">
      <alignment horizontal="center" vertical="center" wrapText="1"/>
      <protection/>
    </xf>
    <xf numFmtId="0" fontId="2" fillId="2" borderId="0" xfId="22" applyAlignment="1">
      <alignment horizontal="center" vertical="center" wrapText="1"/>
      <protection/>
    </xf>
    <xf numFmtId="0" fontId="2" fillId="2" borderId="4" xfId="22" applyBorder="1" applyAlignment="1">
      <alignment horizontal="center" vertical="center" wrapText="1"/>
      <protection/>
    </xf>
    <xf numFmtId="0" fontId="2" fillId="2" borderId="6" xfId="22" applyBorder="1" applyAlignment="1">
      <alignment horizontal="center" vertical="center" wrapText="1"/>
      <protection/>
    </xf>
    <xf numFmtId="0" fontId="2" fillId="2" borderId="7" xfId="22" applyBorder="1" applyAlignment="1">
      <alignment horizontal="center" vertical="center" wrapText="1"/>
      <protection/>
    </xf>
    <xf numFmtId="0" fontId="2" fillId="2" borderId="17" xfId="22" applyBorder="1" applyAlignment="1">
      <alignment horizontal="center" vertical="center" wrapText="1"/>
      <protection/>
    </xf>
    <xf numFmtId="0" fontId="2" fillId="2" borderId="8" xfId="22" applyBorder="1" applyAlignment="1">
      <alignment horizontal="center" vertical="center" wrapText="1"/>
      <protection/>
    </xf>
    <xf numFmtId="0" fontId="8" fillId="0" borderId="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2" fillId="2" borderId="5" xfId="22" applyBorder="1" applyAlignment="1">
      <alignment horizontal="center" vertical="center" wrapText="1"/>
      <protection/>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 xfId="0" applyFont="1" applyBorder="1" applyAlignment="1">
      <alignment horizontal="center" vertical="center" wrapText="1"/>
    </xf>
    <xf numFmtId="0" fontId="2" fillId="2" borderId="21" xfId="22" applyBorder="1" applyAlignment="1">
      <alignment horizontal="center" vertical="center" wrapText="1"/>
      <protection/>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left" vertical="center"/>
    </xf>
    <xf numFmtId="14" fontId="0" fillId="0" borderId="0" xfId="0" applyNumberFormat="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18" xfId="0"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2" xfId="20"/>
    <cellStyle name="Lien hypertexte" xfId="21"/>
    <cellStyle name="Style 1" xfId="22"/>
    <cellStyle name="Style 2" xfId="23"/>
    <cellStyle name="Style 3" xfId="24"/>
    <cellStyle name="Milliers" xfId="25"/>
    <cellStyle name="Pourcentage" xfId="26"/>
    <cellStyle name="Insatisfaisant" xfId="27"/>
    <cellStyle name="20 % - Accent5" xfId="2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57150</xdr:rowOff>
    </xdr:from>
    <xdr:to>
      <xdr:col>13</xdr:col>
      <xdr:colOff>742950</xdr:colOff>
      <xdr:row>5</xdr:row>
      <xdr:rowOff>190500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62750" y="247650"/>
          <a:ext cx="3028950" cy="1152525"/>
        </a:xfrm>
        <a:prstGeom prst="rect">
          <a:avLst/>
        </a:prstGeom>
        <a:ln>
          <a:noFill/>
        </a:ln>
      </xdr:spPr>
    </xdr:pic>
    <xdr:clientData/>
  </xdr:twoCellAnchor>
  <xdr:twoCellAnchor editAs="oneCell">
    <xdr:from>
      <xdr:col>17</xdr:col>
      <xdr:colOff>114300</xdr:colOff>
      <xdr:row>8</xdr:row>
      <xdr:rowOff>104775</xdr:rowOff>
    </xdr:from>
    <xdr:to>
      <xdr:col>19</xdr:col>
      <xdr:colOff>152400</xdr:colOff>
      <xdr:row>12</xdr:row>
      <xdr:rowOff>57150</xdr:rowOff>
    </xdr:to>
    <xdr:pic>
      <xdr:nvPicPr>
        <xdr:cNvPr id="3" name="Image 2" descr="logo-licence-ouverte-open-ipp.png"/>
        <xdr:cNvPicPr preferRelativeResize="1">
          <a:picLocks noChangeAspect="1"/>
        </xdr:cNvPicPr>
      </xdr:nvPicPr>
      <xdr:blipFill>
        <a:blip r:embed="rId2"/>
        <a:stretch>
          <a:fillRect/>
        </a:stretch>
      </xdr:blipFill>
      <xdr:spPr>
        <a:xfrm>
          <a:off x="12211050" y="2171700"/>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57150</xdr:rowOff>
    </xdr:from>
    <xdr:to>
      <xdr:col>13</xdr:col>
      <xdr:colOff>742950</xdr:colOff>
      <xdr:row>5</xdr:row>
      <xdr:rowOff>57150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62750" y="247650"/>
          <a:ext cx="3028950" cy="1152525"/>
        </a:xfrm>
        <a:prstGeom prst="rect">
          <a:avLst/>
        </a:prstGeom>
        <a:ln>
          <a:noFill/>
        </a:ln>
      </xdr:spPr>
    </xdr:pic>
    <xdr:clientData/>
  </xdr:twoCellAnchor>
  <xdr:twoCellAnchor editAs="oneCell">
    <xdr:from>
      <xdr:col>17</xdr:col>
      <xdr:colOff>95250</xdr:colOff>
      <xdr:row>8</xdr:row>
      <xdr:rowOff>123825</xdr:rowOff>
    </xdr:from>
    <xdr:to>
      <xdr:col>19</xdr:col>
      <xdr:colOff>133350</xdr:colOff>
      <xdr:row>12</xdr:row>
      <xdr:rowOff>76200</xdr:rowOff>
    </xdr:to>
    <xdr:pic>
      <xdr:nvPicPr>
        <xdr:cNvPr id="3" name="Image 2" descr="logo-licence-ouverte-open-ipp.png"/>
        <xdr:cNvPicPr preferRelativeResize="1">
          <a:picLocks noChangeAspect="1"/>
        </xdr:cNvPicPr>
      </xdr:nvPicPr>
      <xdr:blipFill>
        <a:blip r:embed="rId2"/>
        <a:stretch>
          <a:fillRect/>
        </a:stretch>
      </xdr:blipFill>
      <xdr:spPr>
        <a:xfrm>
          <a:off x="12192000" y="2324100"/>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ozio@ipp.eu%20;m.guillot@ipp.e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bozio@ipp.eu%20;m.guillot@ipp.e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legifrance.gouv.fr/affichTexteArticle.do;jsessionid=39696D44F7A7ADD5A446B938F9D462E7.tpdjo17v_1?cidTexte=JORFTEXT000019278178&amp;idArticle=LEGIARTI000019281027&amp;dateTexte=20130916&amp;categorieLien=id#LEGIARTI000019281027"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caf.fr/wps/portal/particuliers/testrs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65.xml.rels><?xml version="1.0" encoding="utf-8" standalone="yes"?><Relationships xmlns="http://schemas.openxmlformats.org/package/2006/relationships"><Relationship Id="rId1" Type="http://schemas.openxmlformats.org/officeDocument/2006/relationships/hyperlink" Target="http://www.legifrance.gouv.fr/affichTexte.do;jsessionid=?cidTexte=JORFTEXT000026855706" TargetMode="External" /><Relationship Id="rId2" Type="http://schemas.openxmlformats.org/officeDocument/2006/relationships/printerSettings" Target="../printerSettings/printerSettings2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9.xml.rels><?xml version="1.0" encoding="utf-8" standalone="yes"?><Relationships xmlns="http://schemas.openxmlformats.org/package/2006/relationships"><Relationship Id="rId1" Type="http://schemas.openxmlformats.org/officeDocument/2006/relationships/hyperlink" Target="http://legifrance.gouv.fr/affichTexte.do?cidTexte=JORFTEXT000000886344" TargetMode="External" /></Relationships>
</file>

<file path=xl/worksheets/sheet1.xml><?xml version="1.0" encoding="utf-8"?>
<worksheet xmlns="http://schemas.openxmlformats.org/spreadsheetml/2006/main" xmlns:r="http://schemas.openxmlformats.org/officeDocument/2006/relationships">
  <dimension ref="B2:U91"/>
  <sheetViews>
    <sheetView showGridLines="0" tabSelected="1" workbookViewId="0" topLeftCell="A1"/>
  </sheetViews>
  <sheetFormatPr defaultColWidth="11.421875" defaultRowHeight="15"/>
  <cols>
    <col min="1" max="1" width="7.421875" style="335" customWidth="1"/>
    <col min="2" max="2" width="3.57421875" style="335" customWidth="1"/>
    <col min="3" max="3" width="4.8515625" style="130" customWidth="1"/>
    <col min="4" max="4" width="3.140625" style="130" customWidth="1"/>
    <col min="5" max="5" width="21.28125" style="130" customWidth="1"/>
    <col min="6" max="7" width="11.421875" style="130" customWidth="1"/>
    <col min="8" max="8" width="11.421875" style="335" customWidth="1"/>
    <col min="9" max="9" width="13.28125" style="335" customWidth="1"/>
    <col min="10" max="10" width="13.57421875" style="335" customWidth="1"/>
    <col min="11" max="16384" width="11.421875" style="335" customWidth="1"/>
  </cols>
  <sheetData>
    <row r="2" ht="18.75">
      <c r="B2" s="320" t="s">
        <v>1446</v>
      </c>
    </row>
    <row r="3" ht="15"/>
    <row r="4" spans="2:9" ht="24" customHeight="1">
      <c r="B4" s="388" t="s">
        <v>1425</v>
      </c>
      <c r="C4" s="389"/>
      <c r="D4" s="389"/>
      <c r="E4" s="389"/>
      <c r="F4" s="389"/>
      <c r="G4" s="389"/>
      <c r="H4" s="389"/>
      <c r="I4" s="390"/>
    </row>
    <row r="5" spans="2:9" ht="22.5" customHeight="1">
      <c r="B5" s="391"/>
      <c r="C5" s="392"/>
      <c r="D5" s="392"/>
      <c r="E5" s="392"/>
      <c r="F5" s="392"/>
      <c r="G5" s="392"/>
      <c r="H5" s="392"/>
      <c r="I5" s="393"/>
    </row>
    <row r="6" spans="2:21" ht="21" customHeight="1">
      <c r="B6" s="391"/>
      <c r="C6" s="392"/>
      <c r="D6" s="392"/>
      <c r="E6" s="392"/>
      <c r="F6" s="392"/>
      <c r="G6" s="392"/>
      <c r="H6" s="392"/>
      <c r="I6" s="393"/>
      <c r="R6" s="352"/>
      <c r="S6" s="130"/>
      <c r="T6" s="130"/>
      <c r="U6" s="343"/>
    </row>
    <row r="7" spans="2:21" ht="21.75" customHeight="1">
      <c r="B7" s="394"/>
      <c r="C7" s="395"/>
      <c r="D7" s="395"/>
      <c r="E7" s="395"/>
      <c r="F7" s="395"/>
      <c r="G7" s="395"/>
      <c r="H7" s="395"/>
      <c r="I7" s="396"/>
      <c r="R7" s="352"/>
      <c r="S7" s="130"/>
      <c r="T7" s="130"/>
      <c r="U7" s="344"/>
    </row>
    <row r="8" spans="2:21" ht="24.75" customHeight="1">
      <c r="B8" s="15"/>
      <c r="C8" s="15"/>
      <c r="D8" s="15"/>
      <c r="E8" s="15"/>
      <c r="F8" s="15"/>
      <c r="G8" s="15"/>
      <c r="H8" s="15"/>
      <c r="I8" s="15"/>
      <c r="K8" s="324" t="s">
        <v>20</v>
      </c>
      <c r="L8" s="325"/>
      <c r="M8" s="325"/>
      <c r="N8" s="325"/>
      <c r="O8" s="325"/>
      <c r="P8" s="325"/>
      <c r="Q8" s="326"/>
      <c r="R8" s="352"/>
      <c r="S8" s="130"/>
      <c r="T8" s="130"/>
      <c r="U8" s="345"/>
    </row>
    <row r="9" spans="4:21" ht="15.75">
      <c r="D9" s="342"/>
      <c r="E9" s="342"/>
      <c r="F9" s="342"/>
      <c r="G9" s="342"/>
      <c r="H9" s="334"/>
      <c r="I9" s="334"/>
      <c r="K9" s="327" t="s">
        <v>1469</v>
      </c>
      <c r="L9" s="1"/>
      <c r="M9" s="1"/>
      <c r="N9" s="1"/>
      <c r="O9" s="1"/>
      <c r="P9" s="1"/>
      <c r="Q9" s="328"/>
      <c r="R9" s="352"/>
      <c r="S9" s="130"/>
      <c r="T9" s="130"/>
      <c r="U9" s="344"/>
    </row>
    <row r="10" spans="2:21" ht="15">
      <c r="B10" s="29" t="s">
        <v>380</v>
      </c>
      <c r="E10" s="343"/>
      <c r="F10" s="343"/>
      <c r="G10" s="343"/>
      <c r="H10" s="29"/>
      <c r="K10" s="327"/>
      <c r="L10" s="1"/>
      <c r="M10" s="1"/>
      <c r="N10" s="1"/>
      <c r="O10" s="1"/>
      <c r="P10" s="1"/>
      <c r="Q10" s="328"/>
      <c r="U10" s="343"/>
    </row>
    <row r="11" spans="4:21" ht="15">
      <c r="D11" s="130">
        <v>1</v>
      </c>
      <c r="E11" s="344" t="s">
        <v>1155</v>
      </c>
      <c r="K11" s="329" t="s">
        <v>1058</v>
      </c>
      <c r="L11" s="1"/>
      <c r="M11" s="1"/>
      <c r="N11" s="1"/>
      <c r="O11" s="1"/>
      <c r="P11" s="1"/>
      <c r="Q11" s="328"/>
      <c r="T11" s="341"/>
      <c r="U11" s="344"/>
    </row>
    <row r="12" spans="4:20" ht="15">
      <c r="D12" s="130">
        <v>2</v>
      </c>
      <c r="E12" s="345" t="s">
        <v>1154</v>
      </c>
      <c r="K12" s="327" t="s">
        <v>1351</v>
      </c>
      <c r="L12" s="1"/>
      <c r="M12" s="1"/>
      <c r="N12" s="1"/>
      <c r="O12" s="1"/>
      <c r="P12" s="1"/>
      <c r="Q12" s="328"/>
      <c r="S12" s="130"/>
      <c r="T12" s="341"/>
    </row>
    <row r="13" spans="4:20" ht="15">
      <c r="D13" s="130">
        <v>3</v>
      </c>
      <c r="E13" s="344" t="s">
        <v>405</v>
      </c>
      <c r="K13" s="327"/>
      <c r="L13" s="1"/>
      <c r="M13" s="1"/>
      <c r="N13" s="1"/>
      <c r="O13" s="1"/>
      <c r="P13" s="1"/>
      <c r="Q13" s="328"/>
      <c r="S13" s="130"/>
      <c r="T13" s="130"/>
    </row>
    <row r="14" spans="5:20" ht="15">
      <c r="E14" s="344"/>
      <c r="K14" s="329" t="s">
        <v>1424</v>
      </c>
      <c r="L14" s="1"/>
      <c r="M14" s="1"/>
      <c r="N14" s="1"/>
      <c r="O14" s="1"/>
      <c r="P14" s="1"/>
      <c r="Q14" s="328"/>
      <c r="S14" s="130"/>
      <c r="T14" s="130"/>
    </row>
    <row r="15" spans="3:20" ht="15">
      <c r="C15" s="353" t="s">
        <v>1101</v>
      </c>
      <c r="E15" s="344"/>
      <c r="K15" s="332" t="s">
        <v>1059</v>
      </c>
      <c r="L15" s="330"/>
      <c r="M15" s="330"/>
      <c r="N15" s="330"/>
      <c r="O15" s="330"/>
      <c r="P15" s="330"/>
      <c r="Q15" s="331"/>
      <c r="S15" s="130"/>
      <c r="T15" s="130"/>
    </row>
    <row r="16" spans="3:20" ht="15">
      <c r="C16" s="341"/>
      <c r="D16" s="130">
        <f>D13+1</f>
        <v>4</v>
      </c>
      <c r="E16" s="344" t="s">
        <v>1105</v>
      </c>
      <c r="S16" s="130"/>
      <c r="T16" s="130"/>
    </row>
    <row r="17" spans="3:20" ht="15">
      <c r="C17" s="341"/>
      <c r="D17" s="130">
        <f>D16+1</f>
        <v>5</v>
      </c>
      <c r="E17" s="344" t="s">
        <v>1106</v>
      </c>
      <c r="S17" s="130"/>
      <c r="T17" s="130"/>
    </row>
    <row r="18" spans="3:20" ht="15">
      <c r="C18" s="341"/>
      <c r="D18" s="130">
        <f aca="true" t="shared" si="0" ref="D18:D34">D17+1</f>
        <v>6</v>
      </c>
      <c r="E18" s="344" t="s">
        <v>1107</v>
      </c>
      <c r="K18" s="377" t="s">
        <v>1436</v>
      </c>
      <c r="L18" s="378"/>
      <c r="M18" s="378"/>
      <c r="N18" s="378"/>
      <c r="O18" s="378"/>
      <c r="P18" s="378"/>
      <c r="Q18" s="378"/>
      <c r="R18" s="378"/>
      <c r="S18" s="378"/>
      <c r="T18" s="379"/>
    </row>
    <row r="19" spans="3:20" ht="15">
      <c r="C19" s="341"/>
      <c r="D19" s="130">
        <f t="shared" si="0"/>
        <v>7</v>
      </c>
      <c r="E19" s="344" t="s">
        <v>1108</v>
      </c>
      <c r="K19" s="380"/>
      <c r="L19" s="381"/>
      <c r="M19" s="381"/>
      <c r="N19" s="381"/>
      <c r="O19" s="381"/>
      <c r="P19" s="381"/>
      <c r="Q19" s="381"/>
      <c r="R19" s="381"/>
      <c r="S19" s="381"/>
      <c r="T19" s="382"/>
    </row>
    <row r="20" spans="3:20" ht="15">
      <c r="C20" s="341"/>
      <c r="D20" s="130">
        <f t="shared" si="0"/>
        <v>8</v>
      </c>
      <c r="E20" s="344" t="s">
        <v>1109</v>
      </c>
      <c r="K20" s="383"/>
      <c r="L20" s="381" t="s">
        <v>1437</v>
      </c>
      <c r="M20" s="381"/>
      <c r="N20" s="381"/>
      <c r="O20" s="381"/>
      <c r="P20" s="381"/>
      <c r="Q20" s="381"/>
      <c r="R20" s="381"/>
      <c r="S20" s="381"/>
      <c r="T20" s="382"/>
    </row>
    <row r="21" spans="3:20" ht="15">
      <c r="C21" s="341"/>
      <c r="D21" s="130">
        <f t="shared" si="0"/>
        <v>9</v>
      </c>
      <c r="E21" s="344" t="s">
        <v>1110</v>
      </c>
      <c r="K21" s="383"/>
      <c r="L21" s="381" t="s">
        <v>1438</v>
      </c>
      <c r="M21" s="381"/>
      <c r="N21" s="381"/>
      <c r="O21" s="381"/>
      <c r="P21" s="381"/>
      <c r="Q21" s="381"/>
      <c r="R21" s="381"/>
      <c r="S21" s="381"/>
      <c r="T21" s="382"/>
    </row>
    <row r="22" spans="3:20" ht="15">
      <c r="C22" s="341"/>
      <c r="D22" s="130">
        <f t="shared" si="0"/>
        <v>10</v>
      </c>
      <c r="E22" s="344" t="s">
        <v>1111</v>
      </c>
      <c r="K22" s="383"/>
      <c r="L22" s="381" t="s">
        <v>1439</v>
      </c>
      <c r="M22" s="381"/>
      <c r="N22" s="381"/>
      <c r="O22" s="381"/>
      <c r="P22" s="381"/>
      <c r="Q22" s="381"/>
      <c r="R22" s="381"/>
      <c r="S22" s="381"/>
      <c r="T22" s="382"/>
    </row>
    <row r="23" spans="3:20" ht="15">
      <c r="C23" s="341"/>
      <c r="D23" s="130">
        <f t="shared" si="0"/>
        <v>11</v>
      </c>
      <c r="E23" s="344" t="s">
        <v>1112</v>
      </c>
      <c r="K23" s="383"/>
      <c r="L23" s="381"/>
      <c r="M23" s="381"/>
      <c r="N23" s="381"/>
      <c r="O23" s="381"/>
      <c r="P23" s="381"/>
      <c r="Q23" s="381"/>
      <c r="R23" s="381"/>
      <c r="S23" s="381"/>
      <c r="T23" s="382"/>
    </row>
    <row r="24" spans="3:20" ht="15">
      <c r="C24" s="341"/>
      <c r="D24" s="130">
        <f t="shared" si="0"/>
        <v>12</v>
      </c>
      <c r="E24" s="344" t="s">
        <v>1113</v>
      </c>
      <c r="K24" s="383"/>
      <c r="L24" s="381" t="s">
        <v>1440</v>
      </c>
      <c r="M24" s="381"/>
      <c r="N24" s="381"/>
      <c r="O24" s="381"/>
      <c r="P24" s="381"/>
      <c r="Q24" s="381"/>
      <c r="R24" s="381"/>
      <c r="S24" s="381"/>
      <c r="T24" s="382"/>
    </row>
    <row r="25" spans="3:20" ht="15">
      <c r="C25" s="341"/>
      <c r="D25" s="130">
        <f t="shared" si="0"/>
        <v>13</v>
      </c>
      <c r="E25" s="344" t="s">
        <v>1114</v>
      </c>
      <c r="K25" s="383"/>
      <c r="L25" s="381" t="s">
        <v>1441</v>
      </c>
      <c r="M25" s="381"/>
      <c r="N25" s="381"/>
      <c r="O25" s="381"/>
      <c r="P25" s="381"/>
      <c r="Q25" s="381"/>
      <c r="R25" s="381"/>
      <c r="S25" s="381"/>
      <c r="T25" s="382"/>
    </row>
    <row r="26" spans="3:20" ht="15">
      <c r="C26" s="341"/>
      <c r="D26" s="130">
        <f>D25+1</f>
        <v>14</v>
      </c>
      <c r="E26" s="344" t="s">
        <v>1156</v>
      </c>
      <c r="K26" s="383"/>
      <c r="L26" s="381"/>
      <c r="M26" s="381"/>
      <c r="N26" s="381"/>
      <c r="O26" s="381"/>
      <c r="P26" s="381"/>
      <c r="Q26" s="381"/>
      <c r="R26" s="381"/>
      <c r="S26" s="381"/>
      <c r="T26" s="382"/>
    </row>
    <row r="27" spans="3:20" ht="15">
      <c r="C27" s="341"/>
      <c r="D27" s="130">
        <f>D26+1</f>
        <v>15</v>
      </c>
      <c r="E27" s="344" t="s">
        <v>1115</v>
      </c>
      <c r="K27" s="383"/>
      <c r="L27" s="381" t="s">
        <v>1442</v>
      </c>
      <c r="M27" s="381"/>
      <c r="N27" s="381"/>
      <c r="O27" s="381"/>
      <c r="P27" s="381"/>
      <c r="Q27" s="381"/>
      <c r="R27" s="381"/>
      <c r="S27" s="381"/>
      <c r="T27" s="382"/>
    </row>
    <row r="28" spans="3:20" ht="15">
      <c r="C28" s="341"/>
      <c r="D28" s="130">
        <f>D27+1</f>
        <v>16</v>
      </c>
      <c r="E28" s="344" t="s">
        <v>1157</v>
      </c>
      <c r="K28" s="383"/>
      <c r="L28" s="381" t="s">
        <v>1443</v>
      </c>
      <c r="M28" s="381"/>
      <c r="N28" s="381"/>
      <c r="O28" s="381"/>
      <c r="P28" s="381"/>
      <c r="Q28" s="381"/>
      <c r="R28" s="381"/>
      <c r="S28" s="381"/>
      <c r="T28" s="382"/>
    </row>
    <row r="29" spans="3:20" ht="15">
      <c r="C29" s="341"/>
      <c r="D29" s="130">
        <f>D28+1</f>
        <v>17</v>
      </c>
      <c r="E29" s="344" t="s">
        <v>1116</v>
      </c>
      <c r="K29" s="383"/>
      <c r="L29" s="381"/>
      <c r="M29" s="381"/>
      <c r="N29" s="381"/>
      <c r="O29" s="381"/>
      <c r="P29" s="381"/>
      <c r="Q29" s="381"/>
      <c r="R29" s="381"/>
      <c r="S29" s="381"/>
      <c r="T29" s="382"/>
    </row>
    <row r="30" spans="3:20" ht="15">
      <c r="C30" s="341"/>
      <c r="D30" s="130">
        <f t="shared" si="0"/>
        <v>18</v>
      </c>
      <c r="E30" s="344" t="s">
        <v>1120</v>
      </c>
      <c r="K30" s="383"/>
      <c r="L30" s="381" t="s">
        <v>1444</v>
      </c>
      <c r="M30" s="381"/>
      <c r="N30" s="381"/>
      <c r="O30" s="381"/>
      <c r="P30" s="381"/>
      <c r="Q30" s="381"/>
      <c r="R30" s="381"/>
      <c r="S30" s="381"/>
      <c r="T30" s="382"/>
    </row>
    <row r="31" spans="3:20" ht="15">
      <c r="C31" s="341"/>
      <c r="D31" s="130">
        <f t="shared" si="0"/>
        <v>19</v>
      </c>
      <c r="E31" s="344" t="s">
        <v>1121</v>
      </c>
      <c r="K31" s="383"/>
      <c r="L31" s="381"/>
      <c r="M31" s="381"/>
      <c r="N31" s="381"/>
      <c r="O31" s="381"/>
      <c r="P31" s="381"/>
      <c r="Q31" s="381"/>
      <c r="R31" s="381"/>
      <c r="S31" s="381"/>
      <c r="T31" s="382"/>
    </row>
    <row r="32" spans="3:20" ht="15">
      <c r="C32" s="341"/>
      <c r="D32" s="130">
        <f t="shared" si="0"/>
        <v>20</v>
      </c>
      <c r="E32" s="344" t="s">
        <v>1122</v>
      </c>
      <c r="K32" s="383"/>
      <c r="L32" s="381" t="s">
        <v>1445</v>
      </c>
      <c r="M32" s="381"/>
      <c r="N32" s="381"/>
      <c r="O32" s="381"/>
      <c r="P32" s="381"/>
      <c r="Q32" s="381"/>
      <c r="R32" s="381"/>
      <c r="S32" s="381"/>
      <c r="T32" s="382"/>
    </row>
    <row r="33" spans="3:20" ht="15">
      <c r="C33" s="341"/>
      <c r="D33" s="130">
        <f t="shared" si="0"/>
        <v>21</v>
      </c>
      <c r="E33" s="344" t="s">
        <v>1123</v>
      </c>
      <c r="K33" s="384"/>
      <c r="L33" s="385"/>
      <c r="M33" s="385"/>
      <c r="N33" s="385"/>
      <c r="O33" s="385"/>
      <c r="P33" s="385"/>
      <c r="Q33" s="385"/>
      <c r="R33" s="385"/>
      <c r="S33" s="385"/>
      <c r="T33" s="387"/>
    </row>
    <row r="34" spans="3:20" ht="15">
      <c r="C34" s="341"/>
      <c r="D34" s="130">
        <f t="shared" si="0"/>
        <v>22</v>
      </c>
      <c r="E34" s="344" t="s">
        <v>1124</v>
      </c>
      <c r="R34" s="29"/>
      <c r="S34" s="130"/>
      <c r="T34" s="130"/>
    </row>
    <row r="35" spans="3:20" ht="15">
      <c r="C35" s="353" t="s">
        <v>1102</v>
      </c>
      <c r="E35" s="344"/>
      <c r="R35" s="29"/>
      <c r="S35" s="130"/>
      <c r="T35" s="130"/>
    </row>
    <row r="36" spans="3:20" ht="15">
      <c r="C36" s="341"/>
      <c r="D36" s="130">
        <f>D34+1</f>
        <v>23</v>
      </c>
      <c r="E36" s="344" t="s">
        <v>1125</v>
      </c>
      <c r="J36" s="130"/>
      <c r="R36" s="29"/>
      <c r="S36" s="130"/>
      <c r="T36" s="130"/>
    </row>
    <row r="37" spans="3:20" ht="15">
      <c r="C37" s="341"/>
      <c r="D37" s="130">
        <f>D36+1</f>
        <v>24</v>
      </c>
      <c r="E37" s="344" t="s">
        <v>1126</v>
      </c>
      <c r="J37" s="130"/>
      <c r="R37" s="29"/>
      <c r="S37" s="130"/>
      <c r="T37" s="130"/>
    </row>
    <row r="38" spans="3:20" ht="15">
      <c r="C38" s="341"/>
      <c r="D38" s="130">
        <f aca="true" t="shared" si="1" ref="D38:D44">D37+1</f>
        <v>25</v>
      </c>
      <c r="E38" s="344" t="s">
        <v>1127</v>
      </c>
      <c r="J38" s="130"/>
      <c r="R38" s="29"/>
      <c r="S38" s="130"/>
      <c r="T38" s="130"/>
    </row>
    <row r="39" spans="3:20" ht="15">
      <c r="C39" s="341"/>
      <c r="D39" s="130">
        <f t="shared" si="1"/>
        <v>26</v>
      </c>
      <c r="E39" s="344" t="s">
        <v>1128</v>
      </c>
      <c r="J39" s="130"/>
      <c r="R39" s="29"/>
      <c r="S39" s="130"/>
      <c r="T39" s="130"/>
    </row>
    <row r="40" spans="3:20" ht="15">
      <c r="C40" s="341"/>
      <c r="D40" s="130">
        <f t="shared" si="1"/>
        <v>27</v>
      </c>
      <c r="E40" s="344" t="s">
        <v>1130</v>
      </c>
      <c r="J40" s="130"/>
      <c r="R40" s="29"/>
      <c r="S40" s="130"/>
      <c r="T40" s="130"/>
    </row>
    <row r="41" spans="3:20" ht="15">
      <c r="C41" s="341"/>
      <c r="D41" s="130">
        <f t="shared" si="1"/>
        <v>28</v>
      </c>
      <c r="E41" s="344" t="s">
        <v>1129</v>
      </c>
      <c r="J41" s="130"/>
      <c r="R41" s="29"/>
      <c r="S41" s="130"/>
      <c r="T41" s="130"/>
    </row>
    <row r="42" spans="3:20" ht="15">
      <c r="C42" s="341"/>
      <c r="D42" s="130">
        <f t="shared" si="1"/>
        <v>29</v>
      </c>
      <c r="E42" s="344" t="s">
        <v>1131</v>
      </c>
      <c r="J42" s="130"/>
      <c r="R42" s="29"/>
      <c r="S42" s="130"/>
      <c r="T42" s="130"/>
    </row>
    <row r="43" spans="3:20" ht="15">
      <c r="C43" s="341"/>
      <c r="D43" s="130">
        <f t="shared" si="1"/>
        <v>30</v>
      </c>
      <c r="E43" s="344" t="s">
        <v>1132</v>
      </c>
      <c r="J43" s="130"/>
      <c r="R43" s="29"/>
      <c r="S43" s="130"/>
      <c r="T43" s="130"/>
    </row>
    <row r="44" spans="3:20" ht="15">
      <c r="C44" s="341"/>
      <c r="D44" s="130">
        <f t="shared" si="1"/>
        <v>31</v>
      </c>
      <c r="E44" s="344" t="s">
        <v>1133</v>
      </c>
      <c r="J44" s="130"/>
      <c r="R44" s="29"/>
      <c r="S44" s="130"/>
      <c r="T44" s="130"/>
    </row>
    <row r="45" spans="3:20" ht="15">
      <c r="C45" s="353" t="s">
        <v>1103</v>
      </c>
      <c r="E45" s="344"/>
      <c r="J45" s="130"/>
      <c r="R45" s="29"/>
      <c r="S45" s="130"/>
      <c r="T45" s="130"/>
    </row>
    <row r="46" spans="4:20" ht="15">
      <c r="D46" s="130">
        <f>D44+1</f>
        <v>32</v>
      </c>
      <c r="E46" s="344" t="s">
        <v>1357</v>
      </c>
      <c r="J46" s="130"/>
      <c r="R46" s="29"/>
      <c r="S46" s="130"/>
      <c r="T46" s="130"/>
    </row>
    <row r="47" spans="4:20" ht="15">
      <c r="D47" s="130">
        <f>D46+1</f>
        <v>33</v>
      </c>
      <c r="E47" s="344" t="s">
        <v>1134</v>
      </c>
      <c r="J47" s="130"/>
      <c r="R47" s="29"/>
      <c r="S47" s="130"/>
      <c r="T47" s="130"/>
    </row>
    <row r="48" spans="4:20" ht="15">
      <c r="D48" s="130">
        <f aca="true" t="shared" si="2" ref="D48:D51">D47+1</f>
        <v>34</v>
      </c>
      <c r="E48" s="344" t="s">
        <v>1356</v>
      </c>
      <c r="J48" s="130"/>
      <c r="R48" s="29"/>
      <c r="S48" s="130"/>
      <c r="T48" s="130"/>
    </row>
    <row r="49" spans="4:20" ht="15">
      <c r="D49" s="130">
        <f t="shared" si="2"/>
        <v>35</v>
      </c>
      <c r="E49" s="344" t="s">
        <v>1135</v>
      </c>
      <c r="J49" s="130"/>
      <c r="R49" s="29"/>
      <c r="S49" s="130"/>
      <c r="T49" s="130"/>
    </row>
    <row r="50" spans="4:20" ht="15">
      <c r="D50" s="130">
        <f t="shared" si="2"/>
        <v>36</v>
      </c>
      <c r="E50" s="344" t="s">
        <v>1136</v>
      </c>
      <c r="J50" s="130"/>
      <c r="R50" s="29"/>
      <c r="S50" s="130"/>
      <c r="T50" s="130"/>
    </row>
    <row r="51" spans="4:20" ht="15">
      <c r="D51" s="130">
        <f t="shared" si="2"/>
        <v>37</v>
      </c>
      <c r="E51" s="344" t="s">
        <v>1137</v>
      </c>
      <c r="J51" s="130"/>
      <c r="R51" s="29"/>
      <c r="S51" s="130"/>
      <c r="T51" s="130"/>
    </row>
    <row r="52" spans="3:20" ht="15">
      <c r="C52" s="353" t="s">
        <v>1104</v>
      </c>
      <c r="E52" s="344"/>
      <c r="J52" s="130"/>
      <c r="R52" s="29"/>
      <c r="S52" s="130"/>
      <c r="T52" s="130"/>
    </row>
    <row r="53" spans="4:21" ht="15">
      <c r="D53" s="130">
        <f>D51+1</f>
        <v>38</v>
      </c>
      <c r="E53" s="344" t="s">
        <v>1117</v>
      </c>
      <c r="R53" s="29"/>
      <c r="T53" s="130"/>
      <c r="U53" s="343"/>
    </row>
    <row r="54" spans="3:21" ht="15">
      <c r="C54" s="341"/>
      <c r="D54" s="130">
        <f>D53+1</f>
        <v>39</v>
      </c>
      <c r="E54" s="344" t="s">
        <v>1118</v>
      </c>
      <c r="R54" s="29"/>
      <c r="T54" s="130"/>
      <c r="U54" s="343"/>
    </row>
    <row r="55" spans="4:19" ht="15">
      <c r="D55" s="130">
        <f>D54+1</f>
        <v>40</v>
      </c>
      <c r="E55" s="344" t="s">
        <v>1119</v>
      </c>
      <c r="S55" s="130"/>
    </row>
    <row r="56" spans="3:14" ht="15">
      <c r="C56" s="341"/>
      <c r="E56" s="344"/>
      <c r="J56" s="41"/>
      <c r="K56" s="41"/>
      <c r="L56" s="41"/>
      <c r="M56" s="41"/>
      <c r="N56" s="41"/>
    </row>
    <row r="57" ht="15">
      <c r="B57" s="30" t="s">
        <v>295</v>
      </c>
    </row>
    <row r="58" spans="2:3" ht="15">
      <c r="B58" s="30"/>
      <c r="C58" s="341" t="s">
        <v>383</v>
      </c>
    </row>
    <row r="59" spans="2:5" ht="15">
      <c r="B59" s="30"/>
      <c r="D59" s="130">
        <f>D55+1</f>
        <v>41</v>
      </c>
      <c r="E59" s="344" t="s">
        <v>128</v>
      </c>
    </row>
    <row r="60" spans="2:5" ht="15">
      <c r="B60" s="30"/>
      <c r="D60" s="130">
        <f>D59+1</f>
        <v>42</v>
      </c>
      <c r="E60" s="344" t="s">
        <v>381</v>
      </c>
    </row>
    <row r="61" spans="2:5" ht="15">
      <c r="B61" s="30"/>
      <c r="D61" s="130">
        <f aca="true" t="shared" si="3" ref="D61:D71">D60+1</f>
        <v>43</v>
      </c>
      <c r="E61" s="344" t="s">
        <v>384</v>
      </c>
    </row>
    <row r="62" spans="2:5" ht="15">
      <c r="B62" s="30"/>
      <c r="D62" s="130">
        <f t="shared" si="3"/>
        <v>44</v>
      </c>
      <c r="E62" s="344" t="s">
        <v>334</v>
      </c>
    </row>
    <row r="63" spans="2:5" ht="15">
      <c r="B63" s="30"/>
      <c r="D63" s="130">
        <f t="shared" si="3"/>
        <v>45</v>
      </c>
      <c r="E63" s="344" t="s">
        <v>385</v>
      </c>
    </row>
    <row r="64" spans="4:5" ht="15">
      <c r="D64" s="130">
        <f t="shared" si="3"/>
        <v>46</v>
      </c>
      <c r="E64" s="344" t="s">
        <v>386</v>
      </c>
    </row>
    <row r="65" spans="4:5" ht="15">
      <c r="D65" s="130">
        <f>D64+1</f>
        <v>47</v>
      </c>
      <c r="E65" s="344" t="s">
        <v>525</v>
      </c>
    </row>
    <row r="66" spans="4:5" ht="15">
      <c r="D66" s="130">
        <f>D65+1</f>
        <v>48</v>
      </c>
      <c r="E66" s="344" t="s">
        <v>387</v>
      </c>
    </row>
    <row r="67" spans="4:5" ht="15">
      <c r="D67" s="130">
        <f t="shared" si="3"/>
        <v>49</v>
      </c>
      <c r="E67" s="344" t="s">
        <v>254</v>
      </c>
    </row>
    <row r="68" spans="4:10" ht="15">
      <c r="D68" s="130">
        <f t="shared" si="3"/>
        <v>50</v>
      </c>
      <c r="E68" s="344" t="s">
        <v>390</v>
      </c>
      <c r="J68" s="3"/>
    </row>
    <row r="69" spans="4:10" ht="15">
      <c r="D69" s="130">
        <f t="shared" si="3"/>
        <v>51</v>
      </c>
      <c r="E69" s="344" t="s">
        <v>389</v>
      </c>
      <c r="J69" s="3"/>
    </row>
    <row r="70" spans="4:10" ht="15">
      <c r="D70" s="130">
        <f t="shared" si="3"/>
        <v>52</v>
      </c>
      <c r="E70" s="344" t="s">
        <v>388</v>
      </c>
      <c r="J70" s="3"/>
    </row>
    <row r="71" spans="4:10" ht="15">
      <c r="D71" s="130">
        <f t="shared" si="3"/>
        <v>53</v>
      </c>
      <c r="E71" s="344" t="s">
        <v>124</v>
      </c>
      <c r="J71" s="3"/>
    </row>
    <row r="72" ht="15">
      <c r="B72" s="30" t="s">
        <v>296</v>
      </c>
    </row>
    <row r="73" spans="4:5" ht="15">
      <c r="D73" s="346">
        <f>D71+1</f>
        <v>54</v>
      </c>
      <c r="E73" s="344" t="s">
        <v>1138</v>
      </c>
    </row>
    <row r="74" spans="4:5" ht="15">
      <c r="D74" s="346">
        <f>D73+1</f>
        <v>55</v>
      </c>
      <c r="E74" s="344" t="s">
        <v>1139</v>
      </c>
    </row>
    <row r="75" spans="4:5" ht="15">
      <c r="D75" s="346">
        <f>D74+1</f>
        <v>56</v>
      </c>
      <c r="E75" s="344" t="s">
        <v>1140</v>
      </c>
    </row>
    <row r="76" spans="4:5" ht="15">
      <c r="D76" s="346">
        <f>D75+1</f>
        <v>57</v>
      </c>
      <c r="E76" s="344" t="s">
        <v>1141</v>
      </c>
    </row>
    <row r="77" spans="4:5" ht="15">
      <c r="D77" s="346">
        <f aca="true" t="shared" si="4" ref="D77">D76+1</f>
        <v>58</v>
      </c>
      <c r="E77" s="344" t="s">
        <v>1142</v>
      </c>
    </row>
    <row r="78" spans="4:5" ht="15">
      <c r="D78" s="130">
        <f>D77+1</f>
        <v>59</v>
      </c>
      <c r="E78" s="344" t="s">
        <v>1143</v>
      </c>
    </row>
    <row r="79" spans="4:5" ht="15">
      <c r="D79" s="130">
        <f>D78+1</f>
        <v>60</v>
      </c>
      <c r="E79" s="344" t="s">
        <v>1144</v>
      </c>
    </row>
    <row r="80" spans="4:5" ht="15">
      <c r="D80" s="130">
        <f>D79+1</f>
        <v>61</v>
      </c>
      <c r="E80" s="344" t="s">
        <v>1145</v>
      </c>
    </row>
    <row r="81" spans="4:5" ht="15">
      <c r="D81" s="130">
        <f>D80+1</f>
        <v>62</v>
      </c>
      <c r="E81" s="344" t="s">
        <v>1146</v>
      </c>
    </row>
    <row r="82" spans="4:5" ht="15">
      <c r="D82" s="130">
        <f>D81+1</f>
        <v>63</v>
      </c>
      <c r="E82" s="344" t="s">
        <v>1147</v>
      </c>
    </row>
    <row r="83" spans="4:5" ht="15">
      <c r="D83" s="130">
        <f aca="true" t="shared" si="5" ref="D83:D86">D82+1</f>
        <v>64</v>
      </c>
      <c r="E83" s="344" t="s">
        <v>1148</v>
      </c>
    </row>
    <row r="84" spans="4:5" ht="15">
      <c r="D84" s="130">
        <f t="shared" si="5"/>
        <v>65</v>
      </c>
      <c r="E84" s="344" t="s">
        <v>1149</v>
      </c>
    </row>
    <row r="85" spans="4:5" ht="15">
      <c r="D85" s="130">
        <f t="shared" si="5"/>
        <v>66</v>
      </c>
      <c r="E85" s="344" t="s">
        <v>1150</v>
      </c>
    </row>
    <row r="86" spans="4:5" ht="15">
      <c r="D86" s="130">
        <f t="shared" si="5"/>
        <v>67</v>
      </c>
      <c r="E86" s="344" t="s">
        <v>1151</v>
      </c>
    </row>
    <row r="87" spans="4:5" ht="15">
      <c r="D87" s="130">
        <f>D86+1</f>
        <v>68</v>
      </c>
      <c r="E87" s="344" t="s">
        <v>1153</v>
      </c>
    </row>
    <row r="88" spans="4:5" ht="15">
      <c r="D88" s="130">
        <f aca="true" t="shared" si="6" ref="D88">D87+1</f>
        <v>69</v>
      </c>
      <c r="E88" s="344" t="s">
        <v>1152</v>
      </c>
    </row>
    <row r="89" ht="15">
      <c r="C89" s="341" t="s">
        <v>877</v>
      </c>
    </row>
    <row r="90" spans="4:5" ht="15">
      <c r="D90" s="130">
        <f>D88+1</f>
        <v>70</v>
      </c>
      <c r="E90" s="344" t="s">
        <v>128</v>
      </c>
    </row>
    <row r="91" spans="4:5" ht="15">
      <c r="D91" s="130">
        <f>D90+1</f>
        <v>71</v>
      </c>
      <c r="E91" s="344" t="s">
        <v>100</v>
      </c>
    </row>
  </sheetData>
  <mergeCells count="1">
    <mergeCell ref="B4:I7"/>
  </mergeCells>
  <hyperlinks>
    <hyperlink ref="E11" location="def_pac!A1" display="Définition des personnes à charge (def_pac)"/>
    <hyperlink ref="E12" location="SCF!A1" display="Statut du chef de famille (SCF)"/>
    <hyperlink ref="E17" location="AF_maj!A1" display="Allocations familiales (AF) : Majorations"/>
    <hyperlink ref="E18" location="AF_plaf!A1" display="Plafonds de ressources"/>
    <hyperlink ref="E16" location="AF_CM!A1" display="Allocations familiales (AF) : Conditions générales et montants"/>
    <hyperlink ref="E13" location="BMAF!A1" display="Base mensuelle de calcul des allocations familiales (BMAF)"/>
    <hyperlink ref="E39" location="APJE_P!A1" display="Allocation pour jeune enfant (APJE) : Plafonds de ressources"/>
    <hyperlink ref="E40" location="AA_M!A1" display="Allocation d'adoption : Conditions générales et montants"/>
    <hyperlink ref="E41" location="AA_P!A1" display="Allocation d'adoption : Plafonds de ressources"/>
    <hyperlink ref="E42" location="PAJE_CM!A1" display="Prestation d'acceuil du jeune enfant (PAJE) : Allocation de base : conditions et montants"/>
    <hyperlink ref="E43" location="PAJE_NA!A1" display="Prestation d'acceuil du jeune enfant (PAJE) : Prime à la naissance et à l'adoption : conditions et montants"/>
    <hyperlink ref="E44" location="PAJE_P!A1" display="Prestation d'acceuil du jeune enfant (PAJE) : Plafonds de ressources"/>
    <hyperlink ref="E47" location="ASF!A1" display="Montants"/>
    <hyperlink ref="E59" location="'ALF1'!A1" display="Conditions générales"/>
    <hyperlink ref="E60" location="'ALF2'!A1" display="Définition des personnes à charge"/>
    <hyperlink ref="E61" location="'ALF3'!A1" display="Paramètres de calcul pour les locataires avant 2001 et pour les accédants à la propriété"/>
    <hyperlink ref="E62" location="'ALF4'!A1" display="Plafonds de loyers avant la réforme de 2001"/>
    <hyperlink ref="E63" location="'ALF5'!A1" display="Plafonds d'annuités de remboursement pour les accédants à la propriété"/>
    <hyperlink ref="E64" location="'ALF6'!A1" display="Paramètres de calcul pour les locataires après la réforme de 2001"/>
    <hyperlink ref="E66" location="'ALF8'!A1" display="Abattement forfaitaire sur les ressources"/>
    <hyperlink ref="E67" location="'ALF9'!A1" display="Mesure du loyer pour les étudiants logeant en résidence universitaire"/>
    <hyperlink ref="E68" location="'ALF10'!A1" display="Mesure du loyer pour les occupants d'un logement meublé"/>
    <hyperlink ref="E69" location="'ALF11'!A1" display="Mesure du loyer pour les cohabitations"/>
    <hyperlink ref="E70" location="'ALF12'!A1" display="Majoration forfaitaire au titre des charges pour les cohabitations"/>
    <hyperlink ref="E71" location="'ALF13'!A1" display="Montant minimum"/>
    <hyperlink ref="E73" location="RMI_C!A1" display="Revenu minimum d'insertion (RMI) : Conditions générales"/>
    <hyperlink ref="E74" location="RMI_M!A1" display="Revenu minimum d'insertion (RMI) : Montant de base"/>
    <hyperlink ref="E75" location="RMI_maj!A1" display="Revenu minimum d'insertion (RMI) : Majoration du montant de base"/>
    <hyperlink ref="E76" location="RMI_FL!A1" display="Revenu minimum d'insertion (RMI) : Forfait logement"/>
    <hyperlink ref="E77" location="RMI_min!A1" display="Revenu minimum d'insertion (RMI) : Montant minimum"/>
    <hyperlink ref="E78" location="API_C!A1" display="Allocation parent isolé (API) : Conditions générales"/>
    <hyperlink ref="E79" location="API_M!A1" display="Allocation parent isolé (API) : Montants"/>
    <hyperlink ref="E80" location="API_FL!A1" display="Allocation parent isolé (API) : Forfait logement"/>
    <hyperlink ref="E81" location="RSA_C1!A1" display="Revenu de solidarité active (RSA) : Conditions générales"/>
    <hyperlink ref="E82" location="RSA_M!A1" display="Revenu de solidarité active (RSA) : Montant de base"/>
    <hyperlink ref="E83" location="RSA_maj1!A1" display="Revenu de solidarité active (RSA) : Majoration du montant de base"/>
    <hyperlink ref="E84" location="RSA_C2!A1" display="Revenu de solidarité active (RSA) : Condition pour la majoration pour isolement"/>
    <hyperlink ref="E85" location="RSA_maj2!A1" display="Revenu de solidarité active (RSA) : Majoration des ressources sur les revenus d'activité"/>
    <hyperlink ref="E86" location="RSA_FL!A1" display="Revenu de solidarité active (RSA) : Forfait logement"/>
    <hyperlink ref="E87" location="RSA_min!A1" display="Revenu de solidarité active (RSA) : Montant minimum"/>
    <hyperlink ref="E88" location="RSA_J!A1" display="Revenu de solidarité active (RSA) : RSA jeune"/>
    <hyperlink ref="E65" location="'ALF7'!A1" display="Majoration forfaitaire au titre des charges"/>
    <hyperlink ref="E27" location="CF_CM!A1" display="Complément familial (CF) : Conditions générales et montants"/>
    <hyperlink ref="E29" location="CF_P!A1" display="Complément familial (CF) : Plafonds de ressources"/>
    <hyperlink ref="E30" location="ARS_C!A1" display="Allocation de rentrée scolaire (ARS) : Condition d'âge des personnes à charge"/>
    <hyperlink ref="E31" location="ARS_M!A1" display="Allocation de rentrée scolaire (ARS) : Montants"/>
    <hyperlink ref="E32" location="ARS_maj!A1" display="Allocation de rentrée scolaire (ARS) : Majoration exceptionnelle"/>
    <hyperlink ref="E33" location="ARS_P!A1" display="Allocation de rentrée scolaire (ARS) : Plafonds de ressources"/>
    <hyperlink ref="E34" location="ARS_min!A1" display="Montant minimum"/>
    <hyperlink ref="E38" location="APJE_CM!A1" display="Allocation pour jeune enfant (APJE) : Conditions générales et montants"/>
    <hyperlink ref="E23" location="AFG_P!A1" display="Allocation pour frais de garde (AFG) : Plafonds de ressources"/>
    <hyperlink ref="E24" location="AMF_P!A1" display="Allocation de la mère au foyer (AMF) : Plafond de ressources"/>
    <hyperlink ref="E25" location="AMF_M!A1" display="Allocation de la mère au foyer (AMF) : Taux et montant mensuel"/>
    <hyperlink ref="E22" location="AFG_C!A1" display="Allocation pour frais de garde (AFG) : Conditions générales et montants"/>
    <hyperlink ref="E19" location="ICAF!A1" display="Indemnité compensatrice des avantages fiscaux (ICAF) : Montant"/>
    <hyperlink ref="E20" location="ASU_P!A1" display="Allocation de salaire unique (ASU) : Plafond de ressources"/>
    <hyperlink ref="E21" location="ASU_M!A1" display="Allocation de salaire unique (ASU) : Montant mensuel"/>
    <hyperlink ref="E53" location="PD!A1" display="Prime de déménagement : Taux de montant maximum"/>
    <hyperlink ref="E54" location="PJM_cond_plaf!A1" display="Conditions et plafond de ressources"/>
    <hyperlink ref="E55" location="PJM_prets!A1" display="Prêts susceptibles d'être accordés"/>
    <hyperlink ref="E46" location="APE!A1" display="Conditions et Montant"/>
    <hyperlink ref="E36" location="APN_T!A1" display="Allocations postnatales (APN) : Taux et versement"/>
    <hyperlink ref="E37" location="APrN_T!A1" display="Allocations prénatales (APrN) : Taux et versement"/>
    <hyperlink ref="E48" location="AES!A1" display="Conditions et montants"/>
    <hyperlink ref="E50" location="APP!A1" display="Montants"/>
    <hyperlink ref="E51" location="AJPP!A1" display="Montants"/>
    <hyperlink ref="E49" location="AEEH!A1" display=" Conditions et montants"/>
    <hyperlink ref="E90" location="ASI_cond_gen!A1" display="Conditions générales"/>
    <hyperlink ref="E91" location="ASI_montants!A1" display="Montants"/>
    <hyperlink ref="K15" r:id="rId1" display="a.bozio@ipp.eu ;m.guillot@ipp.eu"/>
    <hyperlink ref="E26" location="AMF_maj!A1" display="Allocation de la mère au foyer (AMF) : Majorations"/>
    <hyperlink ref="E28" location="CF_maj!A1" display="Complément familial (CF) : Majorations"/>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L5"/>
  <sheetViews>
    <sheetView workbookViewId="0" topLeftCell="A2">
      <selection activeCell="G30" sqref="G30"/>
    </sheetView>
  </sheetViews>
  <sheetFormatPr defaultColWidth="11.421875" defaultRowHeight="15"/>
  <cols>
    <col min="1" max="1" width="11.421875" style="22" customWidth="1"/>
    <col min="2" max="2" width="13.140625" style="22" bestFit="1" customWidth="1"/>
    <col min="3" max="4" width="12.00390625" style="22" bestFit="1" customWidth="1"/>
    <col min="5" max="5" width="14.57421875" style="22" bestFit="1" customWidth="1"/>
    <col min="6" max="6" width="15.00390625" style="22" bestFit="1" customWidth="1"/>
    <col min="7" max="7" width="14.421875" style="22" bestFit="1" customWidth="1"/>
    <col min="8" max="9" width="15.00390625" style="22" bestFit="1" customWidth="1"/>
    <col min="10" max="10" width="33.57421875" style="22" customWidth="1"/>
    <col min="11" max="11" width="11.421875" style="22" customWidth="1"/>
    <col min="12" max="12" width="17.00390625" style="22" customWidth="1"/>
    <col min="13" max="16384" width="11.421875" style="22" customWidth="1"/>
  </cols>
  <sheetData>
    <row r="1" spans="1:9" s="357" customFormat="1" ht="15" hidden="1">
      <c r="A1" s="357" t="s">
        <v>555</v>
      </c>
      <c r="B1" s="357" t="s">
        <v>1174</v>
      </c>
      <c r="C1" s="357" t="s">
        <v>1175</v>
      </c>
      <c r="D1" s="357" t="s">
        <v>1176</v>
      </c>
      <c r="E1" s="357" t="s">
        <v>1177</v>
      </c>
      <c r="F1" s="357" t="s">
        <v>1178</v>
      </c>
      <c r="G1" s="357" t="s">
        <v>1179</v>
      </c>
      <c r="H1" s="357" t="s">
        <v>1180</v>
      </c>
      <c r="I1" s="357" t="s">
        <v>1181</v>
      </c>
    </row>
    <row r="2" spans="1:12" s="49" customFormat="1" ht="81" customHeight="1">
      <c r="A2" s="115" t="s">
        <v>318</v>
      </c>
      <c r="B2" s="115" t="s">
        <v>608</v>
      </c>
      <c r="C2" s="115" t="s">
        <v>607</v>
      </c>
      <c r="D2" s="115" t="s">
        <v>606</v>
      </c>
      <c r="E2" s="115" t="s">
        <v>605</v>
      </c>
      <c r="F2" s="115" t="s">
        <v>604</v>
      </c>
      <c r="G2" s="115" t="s">
        <v>603</v>
      </c>
      <c r="H2" s="115" t="s">
        <v>602</v>
      </c>
      <c r="I2" s="115" t="s">
        <v>601</v>
      </c>
      <c r="J2" s="115" t="s">
        <v>47</v>
      </c>
      <c r="K2" s="115" t="s">
        <v>1097</v>
      </c>
      <c r="L2" s="49" t="s">
        <v>600</v>
      </c>
    </row>
    <row r="3" spans="1:11" s="242" customFormat="1" ht="15">
      <c r="A3" s="37">
        <v>28491</v>
      </c>
      <c r="B3" s="276"/>
      <c r="C3" s="276"/>
      <c r="D3" s="276"/>
      <c r="E3" s="276"/>
      <c r="F3" s="276"/>
      <c r="G3" s="276"/>
      <c r="H3" s="276"/>
      <c r="I3" s="276"/>
      <c r="J3" s="250" t="s">
        <v>1016</v>
      </c>
      <c r="K3" s="56">
        <v>28319</v>
      </c>
    </row>
    <row r="4" spans="1:12" ht="60">
      <c r="A4" s="37">
        <v>27942</v>
      </c>
      <c r="B4" s="52">
        <v>23040</v>
      </c>
      <c r="C4" s="52">
        <v>28800</v>
      </c>
      <c r="D4" s="52">
        <v>34560</v>
      </c>
      <c r="E4" s="52">
        <v>5760</v>
      </c>
      <c r="F4" s="52">
        <v>16080</v>
      </c>
      <c r="G4" s="52">
        <v>20100</v>
      </c>
      <c r="H4" s="52">
        <v>24120</v>
      </c>
      <c r="I4" s="52">
        <v>4020</v>
      </c>
      <c r="J4" s="33" t="s">
        <v>599</v>
      </c>
      <c r="K4" s="32" t="s">
        <v>598</v>
      </c>
      <c r="L4" s="6" t="s">
        <v>597</v>
      </c>
    </row>
    <row r="5" ht="15">
      <c r="L5" s="22" t="s">
        <v>1068</v>
      </c>
    </row>
  </sheetData>
  <hyperlinks>
    <hyperlink ref="J3" r:id="rId1" display="http://legifrance.gouv.fr/affichTexte.do?cidTexte=JORFTEXT000000886344"/>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4"/>
  <sheetViews>
    <sheetView workbookViewId="0" topLeftCell="A2">
      <selection activeCell="D18" sqref="D18"/>
    </sheetView>
  </sheetViews>
  <sheetFormatPr defaultColWidth="11.421875" defaultRowHeight="15"/>
  <cols>
    <col min="1" max="12" width="11.421875" style="22" customWidth="1"/>
    <col min="13" max="13" width="25.28125" style="22" customWidth="1"/>
    <col min="14" max="14" width="11.421875" style="22" customWidth="1"/>
    <col min="15" max="15" width="43.28125" style="22" customWidth="1"/>
    <col min="16" max="16384" width="11.421875" style="22" customWidth="1"/>
  </cols>
  <sheetData>
    <row r="1" spans="1:12" s="357" customFormat="1" ht="15" hidden="1">
      <c r="A1" s="357" t="s">
        <v>555</v>
      </c>
      <c r="B1" s="357" t="s">
        <v>1182</v>
      </c>
      <c r="C1" s="357" t="s">
        <v>1183</v>
      </c>
      <c r="D1" s="357" t="s">
        <v>1184</v>
      </c>
      <c r="E1" s="357" t="s">
        <v>1185</v>
      </c>
      <c r="F1" s="357" t="s">
        <v>1186</v>
      </c>
      <c r="G1" s="357" t="s">
        <v>1188</v>
      </c>
      <c r="H1" s="357" t="s">
        <v>1187</v>
      </c>
      <c r="I1" s="357" t="s">
        <v>1189</v>
      </c>
      <c r="J1" s="357" t="s">
        <v>1190</v>
      </c>
      <c r="K1" s="357" t="s">
        <v>1191</v>
      </c>
      <c r="L1" s="357" t="s">
        <v>1192</v>
      </c>
    </row>
    <row r="2" spans="1:15" s="49" customFormat="1" ht="81" customHeight="1">
      <c r="A2" s="115" t="s">
        <v>318</v>
      </c>
      <c r="B2" s="49" t="s">
        <v>619</v>
      </c>
      <c r="C2" s="115" t="s">
        <v>618</v>
      </c>
      <c r="D2" s="115" t="s">
        <v>617</v>
      </c>
      <c r="E2" s="115" t="s">
        <v>616</v>
      </c>
      <c r="F2" s="115" t="s">
        <v>615</v>
      </c>
      <c r="G2" s="115" t="s">
        <v>614</v>
      </c>
      <c r="H2" s="115" t="s">
        <v>613</v>
      </c>
      <c r="I2" s="115" t="s">
        <v>612</v>
      </c>
      <c r="J2" s="115" t="s">
        <v>611</v>
      </c>
      <c r="K2" s="49" t="s">
        <v>610</v>
      </c>
      <c r="L2" s="49" t="s">
        <v>609</v>
      </c>
      <c r="M2" s="115" t="s">
        <v>47</v>
      </c>
      <c r="N2" s="115" t="s">
        <v>1097</v>
      </c>
      <c r="O2" s="49" t="s">
        <v>600</v>
      </c>
    </row>
    <row r="3" spans="1:14" s="242" customFormat="1" ht="15">
      <c r="A3" s="37">
        <v>28491</v>
      </c>
      <c r="B3" s="276"/>
      <c r="C3" s="276"/>
      <c r="D3" s="276"/>
      <c r="E3" s="276"/>
      <c r="F3" s="276"/>
      <c r="G3" s="276"/>
      <c r="H3" s="276"/>
      <c r="I3" s="276"/>
      <c r="J3" s="276"/>
      <c r="K3" s="276"/>
      <c r="L3" s="276"/>
      <c r="M3" s="250" t="s">
        <v>1016</v>
      </c>
      <c r="N3" s="56">
        <v>28319</v>
      </c>
    </row>
    <row r="4" spans="1:15" s="52" customFormat="1" ht="75">
      <c r="A4" s="37">
        <v>27942</v>
      </c>
      <c r="B4" s="52">
        <v>194.5</v>
      </c>
      <c r="C4" s="119">
        <v>0.5</v>
      </c>
      <c r="D4" s="52">
        <v>97.25</v>
      </c>
      <c r="E4" s="119">
        <v>0.2</v>
      </c>
      <c r="F4" s="52">
        <v>97.25</v>
      </c>
      <c r="G4" s="119">
        <v>0.4</v>
      </c>
      <c r="H4" s="52">
        <v>77.8</v>
      </c>
      <c r="I4" s="119">
        <v>0.5</v>
      </c>
      <c r="J4" s="52">
        <v>97.25</v>
      </c>
      <c r="K4" s="119">
        <v>388.2</v>
      </c>
      <c r="L4" s="52">
        <v>194.1</v>
      </c>
      <c r="M4" s="32" t="s">
        <v>599</v>
      </c>
      <c r="N4" s="32" t="s">
        <v>598</v>
      </c>
      <c r="O4" s="32" t="s">
        <v>1325</v>
      </c>
    </row>
  </sheetData>
  <hyperlinks>
    <hyperlink ref="M3" r:id="rId1" display="http://legifrance.gouv.fr/affichTexte.do?cidTexte=JORFTEXT000000886344"/>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4"/>
  <sheetViews>
    <sheetView workbookViewId="0" topLeftCell="A2">
      <selection activeCell="E36" sqref="E36"/>
    </sheetView>
  </sheetViews>
  <sheetFormatPr defaultColWidth="11.421875" defaultRowHeight="15"/>
  <cols>
    <col min="1" max="1" width="13.28125" style="22" bestFit="1" customWidth="1"/>
    <col min="2" max="2" width="27.28125" style="22" bestFit="1" customWidth="1"/>
    <col min="3" max="3" width="28.140625" style="22" customWidth="1"/>
    <col min="4" max="4" width="11.421875" style="22" customWidth="1"/>
    <col min="5" max="5" width="34.140625" style="22" customWidth="1"/>
    <col min="6" max="16384" width="11.421875" style="22" customWidth="1"/>
  </cols>
  <sheetData>
    <row r="1" spans="1:2" s="357" customFormat="1" ht="15" hidden="1">
      <c r="A1" s="357" t="s">
        <v>555</v>
      </c>
      <c r="B1" s="357" t="s">
        <v>1226</v>
      </c>
    </row>
    <row r="2" spans="1:5" s="49" customFormat="1" ht="30">
      <c r="A2" s="49" t="s">
        <v>318</v>
      </c>
      <c r="B2" s="49" t="s">
        <v>623</v>
      </c>
      <c r="C2" s="49" t="s">
        <v>47</v>
      </c>
      <c r="D2" s="49" t="s">
        <v>1097</v>
      </c>
      <c r="E2" s="49" t="s">
        <v>21</v>
      </c>
    </row>
    <row r="3" spans="1:12" s="242" customFormat="1" ht="15">
      <c r="A3" s="37">
        <v>28491</v>
      </c>
      <c r="B3" s="276"/>
      <c r="C3" s="250" t="s">
        <v>1016</v>
      </c>
      <c r="D3" s="251">
        <v>28319</v>
      </c>
      <c r="E3" s="401" t="s">
        <v>620</v>
      </c>
      <c r="F3" s="55"/>
      <c r="G3" s="55"/>
      <c r="H3" s="55"/>
      <c r="I3" s="55"/>
      <c r="J3" s="55"/>
      <c r="K3" s="55"/>
      <c r="L3" s="55"/>
    </row>
    <row r="4" spans="1:7" ht="30" customHeight="1">
      <c r="A4" s="37">
        <v>27942</v>
      </c>
      <c r="B4" s="52">
        <v>3</v>
      </c>
      <c r="C4" s="120" t="s">
        <v>622</v>
      </c>
      <c r="D4" s="157" t="s">
        <v>621</v>
      </c>
      <c r="E4" s="401"/>
      <c r="F4" s="322"/>
      <c r="G4" s="322"/>
    </row>
  </sheetData>
  <mergeCells count="1">
    <mergeCell ref="E3:E4"/>
  </mergeCells>
  <hyperlinks>
    <hyperlink ref="C3" r:id="rId1" display="http://legifrance.gouv.fr/affichTexte.do?cidTexte=JORFTEXT000000886344"/>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4"/>
  <sheetViews>
    <sheetView workbookViewId="0" topLeftCell="A2">
      <selection activeCell="A1" sqref="A1:XFD1"/>
    </sheetView>
  </sheetViews>
  <sheetFormatPr defaultColWidth="11.421875" defaultRowHeight="15"/>
  <cols>
    <col min="1" max="10" width="11.421875" style="22" customWidth="1"/>
    <col min="11" max="11" width="25.28125" style="22" customWidth="1"/>
    <col min="12" max="16384" width="11.421875" style="22" customWidth="1"/>
  </cols>
  <sheetData>
    <row r="1" spans="1:10" s="357" customFormat="1" ht="15" hidden="1">
      <c r="A1" s="357" t="s">
        <v>555</v>
      </c>
      <c r="B1" s="357" t="s">
        <v>1175</v>
      </c>
      <c r="C1" s="357" t="s">
        <v>1176</v>
      </c>
      <c r="D1" s="357" t="s">
        <v>1193</v>
      </c>
      <c r="E1" s="357" t="s">
        <v>1194</v>
      </c>
      <c r="F1" s="357" t="s">
        <v>1195</v>
      </c>
      <c r="G1" s="357" t="s">
        <v>1196</v>
      </c>
      <c r="H1" s="357" t="s">
        <v>1197</v>
      </c>
      <c r="I1" s="357" t="s">
        <v>1198</v>
      </c>
      <c r="J1" s="357" t="s">
        <v>1199</v>
      </c>
    </row>
    <row r="2" spans="1:19" s="49" customFormat="1" ht="105">
      <c r="A2" s="49" t="s">
        <v>318</v>
      </c>
      <c r="B2" s="49" t="s">
        <v>1326</v>
      </c>
      <c r="C2" s="49" t="s">
        <v>1327</v>
      </c>
      <c r="D2" s="49" t="s">
        <v>1328</v>
      </c>
      <c r="E2" s="49" t="s">
        <v>627</v>
      </c>
      <c r="F2" s="49" t="s">
        <v>1329</v>
      </c>
      <c r="G2" s="49" t="s">
        <v>1330</v>
      </c>
      <c r="H2" s="49" t="s">
        <v>1331</v>
      </c>
      <c r="I2" s="49" t="s">
        <v>626</v>
      </c>
      <c r="J2" s="49" t="s">
        <v>625</v>
      </c>
      <c r="K2" s="49" t="s">
        <v>47</v>
      </c>
      <c r="L2" s="49" t="s">
        <v>1097</v>
      </c>
      <c r="M2" s="400" t="s">
        <v>21</v>
      </c>
      <c r="N2" s="400"/>
      <c r="O2" s="400"/>
      <c r="P2" s="400"/>
      <c r="Q2" s="400"/>
      <c r="R2" s="348"/>
      <c r="S2" s="348"/>
    </row>
    <row r="3" spans="1:19" s="242" customFormat="1" ht="15">
      <c r="A3" s="37">
        <v>28491</v>
      </c>
      <c r="B3" s="276"/>
      <c r="C3" s="276"/>
      <c r="D3" s="276"/>
      <c r="E3" s="276"/>
      <c r="F3" s="276"/>
      <c r="G3" s="276"/>
      <c r="H3" s="276"/>
      <c r="I3" s="276"/>
      <c r="J3" s="276"/>
      <c r="K3" s="250" t="s">
        <v>1016</v>
      </c>
      <c r="L3" s="56">
        <v>28319</v>
      </c>
      <c r="M3" s="403" t="s">
        <v>620</v>
      </c>
      <c r="N3" s="403"/>
      <c r="O3" s="403"/>
      <c r="P3" s="403"/>
      <c r="Q3" s="403"/>
      <c r="R3" s="13"/>
      <c r="S3" s="13"/>
    </row>
    <row r="4" spans="1:17" ht="30">
      <c r="A4" s="37">
        <v>27942</v>
      </c>
      <c r="B4" s="52">
        <v>24120</v>
      </c>
      <c r="C4" s="52">
        <v>32160</v>
      </c>
      <c r="D4" s="52">
        <v>40200</v>
      </c>
      <c r="E4" s="52">
        <v>8040</v>
      </c>
      <c r="F4" s="52">
        <v>40200</v>
      </c>
      <c r="G4" s="52">
        <v>48240</v>
      </c>
      <c r="H4" s="52">
        <v>56280</v>
      </c>
      <c r="I4" s="52">
        <v>8040</v>
      </c>
      <c r="J4" s="52">
        <v>291.35</v>
      </c>
      <c r="K4" s="32" t="s">
        <v>624</v>
      </c>
      <c r="L4" s="32" t="s">
        <v>621</v>
      </c>
      <c r="M4" s="402" t="s">
        <v>1069</v>
      </c>
      <c r="N4" s="402"/>
      <c r="O4" s="402"/>
      <c r="P4" s="402"/>
      <c r="Q4" s="402"/>
    </row>
  </sheetData>
  <mergeCells count="3">
    <mergeCell ref="M4:Q4"/>
    <mergeCell ref="M3:Q3"/>
    <mergeCell ref="M2:Q2"/>
  </mergeCells>
  <hyperlinks>
    <hyperlink ref="K3" r:id="rId1" display="http://legifrance.gouv.fr/affichTexte.do?cidTexte=JORFTEXT000000886344"/>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4"/>
  <sheetViews>
    <sheetView workbookViewId="0" topLeftCell="A2">
      <selection activeCell="E2" sqref="E2"/>
    </sheetView>
  </sheetViews>
  <sheetFormatPr defaultColWidth="11.421875" defaultRowHeight="15"/>
  <cols>
    <col min="1" max="1" width="11.421875" style="22" customWidth="1"/>
    <col min="2" max="9" width="15.140625" style="22" customWidth="1"/>
    <col min="10" max="10" width="36.140625" style="22" customWidth="1"/>
    <col min="11" max="11" width="11.421875" style="22" customWidth="1"/>
    <col min="12" max="12" width="48.00390625" style="22" customWidth="1"/>
    <col min="13" max="16384" width="11.421875" style="22" customWidth="1"/>
  </cols>
  <sheetData>
    <row r="1" spans="1:9" s="357" customFormat="1" ht="15" hidden="1">
      <c r="A1" s="357" t="s">
        <v>555</v>
      </c>
      <c r="B1" s="357" t="s">
        <v>1193</v>
      </c>
      <c r="C1" s="357" t="s">
        <v>1201</v>
      </c>
      <c r="D1" s="357" t="s">
        <v>1202</v>
      </c>
      <c r="E1" s="357" t="s">
        <v>1204</v>
      </c>
      <c r="F1" s="357" t="s">
        <v>1205</v>
      </c>
      <c r="G1" s="357" t="s">
        <v>1206</v>
      </c>
      <c r="H1" s="357" t="s">
        <v>1207</v>
      </c>
      <c r="I1" s="357" t="s">
        <v>1208</v>
      </c>
    </row>
    <row r="2" spans="1:12" s="321" customFormat="1" ht="60">
      <c r="A2" s="321" t="s">
        <v>318</v>
      </c>
      <c r="B2" s="321" t="s">
        <v>632</v>
      </c>
      <c r="C2" s="321" t="s">
        <v>1200</v>
      </c>
      <c r="D2" s="321" t="s">
        <v>1203</v>
      </c>
      <c r="E2" s="321" t="s">
        <v>631</v>
      </c>
      <c r="F2" s="321" t="s">
        <v>630</v>
      </c>
      <c r="G2" s="321" t="s">
        <v>1071</v>
      </c>
      <c r="H2" s="321" t="s">
        <v>1070</v>
      </c>
      <c r="I2" s="321" t="s">
        <v>629</v>
      </c>
      <c r="J2" s="321" t="s">
        <v>47</v>
      </c>
      <c r="K2" s="321" t="s">
        <v>1097</v>
      </c>
      <c r="L2" s="321" t="s">
        <v>21</v>
      </c>
    </row>
    <row r="3" spans="1:12" s="242" customFormat="1" ht="15">
      <c r="A3" s="37">
        <v>28491</v>
      </c>
      <c r="B3" s="276"/>
      <c r="C3" s="276"/>
      <c r="D3" s="276"/>
      <c r="E3" s="276"/>
      <c r="F3" s="276"/>
      <c r="G3" s="276"/>
      <c r="H3" s="276"/>
      <c r="I3" s="276"/>
      <c r="J3" s="250" t="s">
        <v>1016</v>
      </c>
      <c r="K3" s="56">
        <v>28319</v>
      </c>
      <c r="L3" s="404" t="s">
        <v>620</v>
      </c>
    </row>
    <row r="4" spans="1:12" ht="15">
      <c r="A4" s="37">
        <v>27211</v>
      </c>
      <c r="B4" s="52">
        <v>23040</v>
      </c>
      <c r="C4" s="52">
        <v>28800</v>
      </c>
      <c r="D4" s="52">
        <v>34560</v>
      </c>
      <c r="E4" s="52">
        <v>5760</v>
      </c>
      <c r="F4" s="52">
        <v>16080</v>
      </c>
      <c r="G4" s="52">
        <v>20100</v>
      </c>
      <c r="H4" s="52">
        <v>24120</v>
      </c>
      <c r="I4" s="52">
        <v>4010</v>
      </c>
      <c r="J4" s="33" t="s">
        <v>628</v>
      </c>
      <c r="K4" s="32" t="s">
        <v>1017</v>
      </c>
      <c r="L4" s="404"/>
    </row>
  </sheetData>
  <mergeCells count="1">
    <mergeCell ref="L3:L4"/>
  </mergeCells>
  <hyperlinks>
    <hyperlink ref="J3" r:id="rId1" display="http://legifrance.gouv.fr/affichTexte.do?cidTexte=JORFTEXT000000886344"/>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6"/>
  <sheetViews>
    <sheetView workbookViewId="0" topLeftCell="A2">
      <selection activeCell="F5" sqref="F5"/>
    </sheetView>
  </sheetViews>
  <sheetFormatPr defaultColWidth="11.421875" defaultRowHeight="15"/>
  <cols>
    <col min="1" max="1" width="11.421875" style="22" customWidth="1"/>
    <col min="2" max="8" width="18.00390625" style="22" customWidth="1"/>
    <col min="9" max="9" width="33.7109375" style="22" customWidth="1"/>
    <col min="10" max="10" width="11.421875" style="22" customWidth="1"/>
    <col min="11" max="11" width="33.28125" style="22" customWidth="1"/>
    <col min="12" max="16384" width="11.421875" style="22" customWidth="1"/>
  </cols>
  <sheetData>
    <row r="1" spans="1:8" s="357" customFormat="1" ht="15" hidden="1">
      <c r="A1" s="357" t="s">
        <v>555</v>
      </c>
      <c r="B1" s="357" t="s">
        <v>1209</v>
      </c>
      <c r="C1" s="357" t="s">
        <v>1210</v>
      </c>
      <c r="D1" s="357" t="s">
        <v>1211</v>
      </c>
      <c r="E1" s="357" t="s">
        <v>1214</v>
      </c>
      <c r="F1" s="357" t="s">
        <v>1215</v>
      </c>
      <c r="G1" s="357" t="s">
        <v>1212</v>
      </c>
      <c r="H1" s="357" t="s">
        <v>1213</v>
      </c>
    </row>
    <row r="2" spans="1:11" s="49" customFormat="1" ht="75">
      <c r="A2" s="115" t="s">
        <v>318</v>
      </c>
      <c r="B2" s="115" t="s">
        <v>642</v>
      </c>
      <c r="C2" s="115" t="s">
        <v>641</v>
      </c>
      <c r="D2" s="49" t="s">
        <v>640</v>
      </c>
      <c r="E2" s="49" t="s">
        <v>639</v>
      </c>
      <c r="F2" s="49" t="s">
        <v>638</v>
      </c>
      <c r="G2" s="49" t="s">
        <v>637</v>
      </c>
      <c r="H2" s="49" t="s">
        <v>636</v>
      </c>
      <c r="I2" s="115" t="s">
        <v>47</v>
      </c>
      <c r="J2" s="115" t="s">
        <v>1097</v>
      </c>
      <c r="K2" s="49" t="s">
        <v>21</v>
      </c>
    </row>
    <row r="3" spans="1:11" s="242" customFormat="1" ht="15">
      <c r="A3" s="37">
        <v>28491</v>
      </c>
      <c r="B3" s="276"/>
      <c r="C3" s="276"/>
      <c r="D3" s="276"/>
      <c r="E3" s="298"/>
      <c r="F3" s="298"/>
      <c r="G3" s="298"/>
      <c r="H3" s="298"/>
      <c r="I3" s="250" t="s">
        <v>1016</v>
      </c>
      <c r="J3" s="56">
        <v>28319</v>
      </c>
      <c r="K3" s="405" t="s">
        <v>620</v>
      </c>
    </row>
    <row r="4" spans="1:11" s="52" customFormat="1" ht="36" customHeight="1">
      <c r="A4" s="37">
        <v>27211</v>
      </c>
      <c r="B4" s="119">
        <v>0.5</v>
      </c>
      <c r="C4" s="119">
        <v>0.1</v>
      </c>
      <c r="D4" s="122">
        <v>0.5</v>
      </c>
      <c r="E4" s="119">
        <v>0.5</v>
      </c>
      <c r="F4" s="119">
        <v>0.1</v>
      </c>
      <c r="G4" s="119">
        <v>0.25</v>
      </c>
      <c r="H4" s="119">
        <v>0.5</v>
      </c>
      <c r="I4" s="33" t="s">
        <v>1072</v>
      </c>
      <c r="J4" s="32" t="s">
        <v>635</v>
      </c>
      <c r="K4" s="405"/>
    </row>
    <row r="5" spans="1:10" ht="30">
      <c r="A5" s="273">
        <v>20729</v>
      </c>
      <c r="B5" s="277"/>
      <c r="C5" s="277"/>
      <c r="D5" s="277"/>
      <c r="E5" s="119">
        <v>0.15</v>
      </c>
      <c r="F5" s="119">
        <v>0.25</v>
      </c>
      <c r="G5" s="119">
        <v>0.4</v>
      </c>
      <c r="H5" s="119">
        <v>0.5</v>
      </c>
      <c r="I5" s="120" t="s">
        <v>634</v>
      </c>
      <c r="J5" s="120" t="s">
        <v>633</v>
      </c>
    </row>
    <row r="6" spans="1:8" ht="15">
      <c r="A6" s="16"/>
      <c r="E6" s="119"/>
      <c r="F6" s="119"/>
      <c r="G6" s="119"/>
      <c r="H6" s="119"/>
    </row>
  </sheetData>
  <mergeCells count="1">
    <mergeCell ref="K3:K4"/>
  </mergeCells>
  <hyperlinks>
    <hyperlink ref="I3" r:id="rId1" display="http://legifrance.gouv.fr/affichTexte.do?cidTexte=JORFTEXT000000886344"/>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5"/>
  <sheetViews>
    <sheetView workbookViewId="0" topLeftCell="A2">
      <selection activeCell="H36" sqref="H36"/>
    </sheetView>
  </sheetViews>
  <sheetFormatPr defaultColWidth="11.421875" defaultRowHeight="15"/>
  <cols>
    <col min="1" max="1" width="11.421875" style="22" customWidth="1"/>
    <col min="2" max="5" width="17.421875" style="22" customWidth="1"/>
    <col min="6" max="6" width="27.28125" style="22" bestFit="1" customWidth="1"/>
    <col min="7" max="7" width="11.421875" style="22" customWidth="1"/>
    <col min="8" max="8" width="18.00390625" style="22" customWidth="1"/>
    <col min="9" max="16384" width="11.421875" style="22" customWidth="1"/>
  </cols>
  <sheetData>
    <row r="1" spans="1:5" s="357" customFormat="1" ht="15" hidden="1">
      <c r="A1" s="357" t="s">
        <v>555</v>
      </c>
      <c r="B1" s="357" t="s">
        <v>1216</v>
      </c>
      <c r="C1" s="357" t="s">
        <v>1217</v>
      </c>
      <c r="D1" s="357" t="s">
        <v>1218</v>
      </c>
      <c r="E1" s="357" t="s">
        <v>1219</v>
      </c>
    </row>
    <row r="2" spans="1:8" s="49" customFormat="1" ht="45">
      <c r="A2" s="115" t="s">
        <v>318</v>
      </c>
      <c r="B2" s="49" t="s">
        <v>648</v>
      </c>
      <c r="C2" s="49" t="s">
        <v>647</v>
      </c>
      <c r="D2" s="49" t="s">
        <v>646</v>
      </c>
      <c r="E2" s="49" t="s">
        <v>645</v>
      </c>
      <c r="F2" s="115" t="s">
        <v>47</v>
      </c>
      <c r="G2" s="115" t="s">
        <v>1097</v>
      </c>
      <c r="H2" s="49" t="s">
        <v>600</v>
      </c>
    </row>
    <row r="3" spans="1:10" s="242" customFormat="1" ht="15">
      <c r="A3" s="37">
        <v>28491</v>
      </c>
      <c r="B3" s="276"/>
      <c r="C3" s="276"/>
      <c r="D3" s="276"/>
      <c r="E3" s="276"/>
      <c r="F3" s="250" t="s">
        <v>1016</v>
      </c>
      <c r="G3" s="56">
        <v>28319</v>
      </c>
      <c r="I3" s="250"/>
      <c r="J3" s="56"/>
    </row>
    <row r="4" spans="1:8" s="52" customFormat="1" ht="60">
      <c r="A4" s="37">
        <v>27942</v>
      </c>
      <c r="B4" s="32">
        <v>388.2</v>
      </c>
      <c r="C4" s="52">
        <v>194.1</v>
      </c>
      <c r="D4" s="52">
        <v>388.2</v>
      </c>
      <c r="E4" s="52">
        <v>194.1</v>
      </c>
      <c r="F4" s="33" t="s">
        <v>644</v>
      </c>
      <c r="G4" s="32" t="s">
        <v>643</v>
      </c>
      <c r="H4" s="6" t="s">
        <v>620</v>
      </c>
    </row>
    <row r="5" ht="15">
      <c r="G5" s="16"/>
    </row>
  </sheetData>
  <hyperlinks>
    <hyperlink ref="F3" r:id="rId1" display="http://legifrance.gouv.fr/affichTexte.do?cidTexte=JORFTEXT000000886344"/>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W10"/>
  <sheetViews>
    <sheetView workbookViewId="0" topLeftCell="A1">
      <pane xSplit="1" ySplit="2" topLeftCell="C3" activePane="bottomRight" state="frozen"/>
      <selection pane="topLeft" activeCell="I121" sqref="I120:I121"/>
      <selection pane="topRight" activeCell="I121" sqref="I120:I121"/>
      <selection pane="bottomLeft" activeCell="I121" sqref="I120:I121"/>
      <selection pane="bottomRight" activeCell="G3" sqref="G3"/>
    </sheetView>
  </sheetViews>
  <sheetFormatPr defaultColWidth="11.421875" defaultRowHeight="15"/>
  <cols>
    <col min="1" max="1" width="15.7109375" style="22" customWidth="1"/>
    <col min="2" max="5" width="22.7109375" style="22" customWidth="1"/>
    <col min="6" max="6" width="22.7109375" style="367" customWidth="1"/>
    <col min="7" max="7" width="64.421875" style="22" customWidth="1"/>
    <col min="8" max="8" width="19.57421875" style="22" customWidth="1"/>
    <col min="9" max="9" width="68.8515625" style="22" customWidth="1"/>
    <col min="10" max="10" width="49.7109375" style="22" customWidth="1"/>
    <col min="11" max="11" width="28.421875" style="22" customWidth="1"/>
    <col min="12" max="12" width="28.7109375" style="22" customWidth="1"/>
    <col min="13" max="13" width="29.00390625" style="22" customWidth="1"/>
    <col min="14" max="14" width="22.7109375" style="22" customWidth="1"/>
    <col min="15" max="15" width="70.140625" style="22" customWidth="1"/>
    <col min="16" max="16" width="30.421875" style="22" customWidth="1"/>
    <col min="17" max="17" width="120.421875" style="22" customWidth="1"/>
    <col min="18" max="18" width="28.421875" style="22" customWidth="1"/>
    <col min="19" max="19" width="31.421875" style="22" customWidth="1"/>
    <col min="20" max="20" width="47.8515625" style="22" customWidth="1"/>
    <col min="21" max="21" width="63.8515625" style="22" customWidth="1"/>
    <col min="22" max="22" width="39.57421875" style="22" customWidth="1"/>
    <col min="23" max="23" width="31.00390625" style="22" customWidth="1"/>
    <col min="24" max="16384" width="11.421875" style="22" customWidth="1"/>
  </cols>
  <sheetData>
    <row r="1" spans="1:6" ht="15" hidden="1">
      <c r="A1" s="55" t="s">
        <v>555</v>
      </c>
      <c r="B1" s="22" t="s">
        <v>1227</v>
      </c>
      <c r="C1" s="22" t="s">
        <v>1228</v>
      </c>
      <c r="D1" s="199" t="s">
        <v>1229</v>
      </c>
      <c r="E1" s="199" t="s">
        <v>416</v>
      </c>
      <c r="F1" s="199" t="s">
        <v>1414</v>
      </c>
    </row>
    <row r="2" spans="1:9" s="49" customFormat="1" ht="45">
      <c r="A2" s="49" t="s">
        <v>318</v>
      </c>
      <c r="B2" s="49" t="s">
        <v>566</v>
      </c>
      <c r="C2" s="49" t="s">
        <v>567</v>
      </c>
      <c r="D2" s="49" t="s">
        <v>23</v>
      </c>
      <c r="E2" s="49" t="s">
        <v>1413</v>
      </c>
      <c r="F2" s="368" t="s">
        <v>1412</v>
      </c>
      <c r="G2" s="49" t="s">
        <v>47</v>
      </c>
      <c r="H2" s="49" t="s">
        <v>1097</v>
      </c>
      <c r="I2" s="49" t="s">
        <v>21</v>
      </c>
    </row>
    <row r="3" spans="1:23" s="367" customFormat="1" ht="15">
      <c r="A3" s="37">
        <v>41730</v>
      </c>
      <c r="B3" s="365">
        <v>3</v>
      </c>
      <c r="C3" s="365">
        <v>21</v>
      </c>
      <c r="D3" s="365">
        <v>3</v>
      </c>
      <c r="E3" s="57">
        <v>0.4165</v>
      </c>
      <c r="F3" s="57">
        <v>0.4582</v>
      </c>
      <c r="G3" s="7" t="s">
        <v>1418</v>
      </c>
      <c r="H3" s="369"/>
      <c r="I3" s="7" t="s">
        <v>1415</v>
      </c>
      <c r="J3" s="7"/>
      <c r="T3" s="43"/>
      <c r="U3" s="43"/>
      <c r="V3" s="43"/>
      <c r="W3" s="43"/>
    </row>
    <row r="4" spans="1:23" ht="15">
      <c r="A4" s="37">
        <v>37974</v>
      </c>
      <c r="B4" s="52">
        <v>3</v>
      </c>
      <c r="C4" s="198">
        <v>21</v>
      </c>
      <c r="D4" s="198">
        <v>3</v>
      </c>
      <c r="E4" s="57">
        <v>0.4165</v>
      </c>
      <c r="F4" s="294"/>
      <c r="G4" s="7" t="s">
        <v>699</v>
      </c>
      <c r="H4" s="53">
        <v>37974</v>
      </c>
      <c r="I4" s="7"/>
      <c r="J4" s="7"/>
      <c r="T4" s="43"/>
      <c r="U4" s="43"/>
      <c r="V4" s="43"/>
      <c r="W4" s="43"/>
    </row>
    <row r="5" spans="1:23" ht="43.5" customHeight="1">
      <c r="A5" s="37">
        <v>36557</v>
      </c>
      <c r="B5" s="52">
        <v>3</v>
      </c>
      <c r="C5" s="52">
        <v>21</v>
      </c>
      <c r="D5" s="52">
        <v>3</v>
      </c>
      <c r="E5" s="57">
        <v>0.4165</v>
      </c>
      <c r="F5" s="294"/>
      <c r="G5" s="7" t="s">
        <v>85</v>
      </c>
      <c r="H5" s="53">
        <v>36554</v>
      </c>
      <c r="I5" s="7" t="s">
        <v>44</v>
      </c>
      <c r="J5" s="7"/>
      <c r="T5" s="43"/>
      <c r="U5" s="43"/>
      <c r="V5" s="43"/>
      <c r="W5" s="43"/>
    </row>
    <row r="6" spans="1:23" s="10" customFormat="1" ht="23.25" customHeight="1">
      <c r="A6" s="37">
        <v>35431</v>
      </c>
      <c r="B6" s="143">
        <v>3</v>
      </c>
      <c r="C6" s="143">
        <v>18</v>
      </c>
      <c r="D6" s="143">
        <v>3</v>
      </c>
      <c r="E6" s="144">
        <v>0.4165</v>
      </c>
      <c r="F6" s="294"/>
      <c r="G6" s="22" t="s">
        <v>700</v>
      </c>
      <c r="H6" s="39">
        <v>35089</v>
      </c>
      <c r="I6" s="48"/>
      <c r="J6" s="48"/>
      <c r="T6" s="43"/>
      <c r="U6" s="43"/>
      <c r="V6" s="43"/>
      <c r="W6" s="43"/>
    </row>
    <row r="7" spans="1:23" s="10" customFormat="1" ht="21.75" customHeight="1">
      <c r="A7" s="37">
        <v>31778</v>
      </c>
      <c r="B7" s="143"/>
      <c r="C7" s="143">
        <v>17</v>
      </c>
      <c r="D7" s="143"/>
      <c r="E7" s="144">
        <v>0.4165</v>
      </c>
      <c r="F7" s="294"/>
      <c r="G7" s="145" t="s">
        <v>701</v>
      </c>
      <c r="H7" s="39">
        <v>31776</v>
      </c>
      <c r="I7" s="154"/>
      <c r="J7" s="48"/>
      <c r="T7" s="43"/>
      <c r="U7" s="43"/>
      <c r="V7" s="43"/>
      <c r="W7" s="43"/>
    </row>
    <row r="8" spans="1:23" s="7" customFormat="1" ht="45">
      <c r="A8" s="37">
        <v>31594</v>
      </c>
      <c r="B8" s="52">
        <v>3</v>
      </c>
      <c r="C8" s="52">
        <v>17</v>
      </c>
      <c r="D8" s="52">
        <v>3</v>
      </c>
      <c r="E8" s="57">
        <v>0.4165</v>
      </c>
      <c r="F8" s="294"/>
      <c r="G8" s="6" t="s">
        <v>588</v>
      </c>
      <c r="H8" s="56" t="s">
        <v>84</v>
      </c>
      <c r="I8" s="6" t="s">
        <v>1073</v>
      </c>
      <c r="T8" s="113"/>
      <c r="U8" s="113"/>
      <c r="V8" s="114"/>
      <c r="W8" s="113"/>
    </row>
    <row r="9" spans="1:23" s="7" customFormat="1" ht="15">
      <c r="A9" s="37">
        <v>30317</v>
      </c>
      <c r="B9" s="190">
        <v>0</v>
      </c>
      <c r="C9" s="190">
        <v>3</v>
      </c>
      <c r="D9" s="190">
        <v>1</v>
      </c>
      <c r="E9" s="57">
        <v>0.4165</v>
      </c>
      <c r="F9" s="294"/>
      <c r="G9" s="6" t="s">
        <v>944</v>
      </c>
      <c r="H9" s="56"/>
      <c r="I9" s="6"/>
      <c r="T9" s="113"/>
      <c r="U9" s="113"/>
      <c r="V9" s="114"/>
      <c r="W9" s="113"/>
    </row>
    <row r="10" spans="1:9" ht="45">
      <c r="A10" s="278">
        <v>28672</v>
      </c>
      <c r="B10" s="52">
        <v>0</v>
      </c>
      <c r="C10" s="52">
        <v>3</v>
      </c>
      <c r="D10" s="52">
        <v>1</v>
      </c>
      <c r="E10" s="123">
        <v>0.4475</v>
      </c>
      <c r="F10" s="376"/>
      <c r="G10" s="6" t="s">
        <v>1074</v>
      </c>
      <c r="H10" s="32" t="s">
        <v>939</v>
      </c>
      <c r="I10" s="34" t="s">
        <v>938</v>
      </c>
    </row>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J23"/>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E15" sqref="E15"/>
    </sheetView>
  </sheetViews>
  <sheetFormatPr defaultColWidth="11.421875" defaultRowHeight="15"/>
  <cols>
    <col min="2" max="5" width="31.7109375" style="0" customWidth="1"/>
    <col min="6" max="6" width="23.140625" style="0" customWidth="1"/>
    <col min="7" max="7" width="16.7109375" style="0" customWidth="1"/>
    <col min="8" max="8" width="41.28125" style="0" customWidth="1"/>
    <col min="9" max="9" width="28.140625" style="0" customWidth="1"/>
    <col min="10" max="10" width="21.421875" style="0" customWidth="1"/>
  </cols>
  <sheetData>
    <row r="1" spans="1:5" s="22" customFormat="1" ht="15" hidden="1">
      <c r="A1" s="55" t="s">
        <v>555</v>
      </c>
      <c r="B1" s="199" t="s">
        <v>526</v>
      </c>
      <c r="C1" s="199" t="s">
        <v>527</v>
      </c>
      <c r="D1" s="204" t="s">
        <v>528</v>
      </c>
      <c r="E1" s="204" t="s">
        <v>529</v>
      </c>
    </row>
    <row r="2" spans="1:10" s="321" customFormat="1" ht="60">
      <c r="A2" s="321" t="s">
        <v>318</v>
      </c>
      <c r="B2" s="321" t="s">
        <v>1332</v>
      </c>
      <c r="C2" s="321" t="s">
        <v>1333</v>
      </c>
      <c r="D2" s="321" t="s">
        <v>568</v>
      </c>
      <c r="E2" s="321" t="s">
        <v>344</v>
      </c>
      <c r="F2" s="321" t="s">
        <v>47</v>
      </c>
      <c r="G2" s="321" t="s">
        <v>1097</v>
      </c>
      <c r="H2" s="321" t="s">
        <v>21</v>
      </c>
      <c r="I2" s="321" t="s">
        <v>1075</v>
      </c>
      <c r="J2" s="321" t="s">
        <v>1097</v>
      </c>
    </row>
    <row r="3" spans="1:9" s="50" customFormat="1" ht="25.5" customHeight="1">
      <c r="A3" s="37">
        <v>41640</v>
      </c>
      <c r="B3" s="206">
        <v>20719</v>
      </c>
      <c r="C3" s="206">
        <v>8328</v>
      </c>
      <c r="D3" s="144">
        <v>0.25</v>
      </c>
      <c r="E3" s="144">
        <v>0.3</v>
      </c>
      <c r="H3" s="409" t="s">
        <v>1349</v>
      </c>
      <c r="I3" s="128" t="s">
        <v>1348</v>
      </c>
    </row>
    <row r="4" spans="1:36" s="197" customFormat="1" ht="25.5" customHeight="1">
      <c r="A4" s="37">
        <v>41275</v>
      </c>
      <c r="B4" s="206">
        <v>20333</v>
      </c>
      <c r="C4" s="206">
        <f>44772-36599</f>
        <v>8173</v>
      </c>
      <c r="D4" s="144">
        <v>0.25</v>
      </c>
      <c r="E4" s="144">
        <v>0.3</v>
      </c>
      <c r="F4" s="50"/>
      <c r="G4" s="50"/>
      <c r="H4" s="409"/>
      <c r="I4" s="128" t="s">
        <v>966</v>
      </c>
      <c r="J4" s="127">
        <v>41231</v>
      </c>
      <c r="K4" s="50"/>
      <c r="L4" s="50"/>
      <c r="M4" s="50"/>
      <c r="N4" s="50"/>
      <c r="O4" s="50"/>
      <c r="P4" s="50"/>
      <c r="Q4" s="50"/>
      <c r="R4" s="50"/>
      <c r="S4" s="50"/>
      <c r="T4" s="50"/>
      <c r="U4" s="50"/>
      <c r="V4" s="50"/>
      <c r="W4" s="50"/>
      <c r="X4" s="50"/>
      <c r="Y4" s="50"/>
      <c r="Z4" s="50"/>
      <c r="AA4" s="50"/>
      <c r="AB4" s="50"/>
      <c r="AC4" s="50"/>
      <c r="AD4" s="50"/>
      <c r="AE4" s="50"/>
      <c r="AF4" s="50"/>
      <c r="AG4" s="50"/>
      <c r="AH4" s="50"/>
      <c r="AI4" s="50"/>
      <c r="AJ4" s="50"/>
    </row>
    <row r="5" spans="1:10" ht="15">
      <c r="A5" s="37">
        <v>40909</v>
      </c>
      <c r="B5" s="44">
        <v>19915</v>
      </c>
      <c r="C5" s="44">
        <v>8005</v>
      </c>
      <c r="D5" s="57">
        <v>0.25</v>
      </c>
      <c r="E5" s="57">
        <v>0.3</v>
      </c>
      <c r="F5" s="7"/>
      <c r="G5" s="52"/>
      <c r="H5" s="7"/>
      <c r="I5" s="7" t="s">
        <v>279</v>
      </c>
      <c r="J5" s="53">
        <v>40907</v>
      </c>
    </row>
    <row r="6" spans="1:10" ht="15">
      <c r="A6" s="37">
        <v>40544</v>
      </c>
      <c r="B6" s="44">
        <v>19718</v>
      </c>
      <c r="C6" s="44">
        <v>7926</v>
      </c>
      <c r="D6" s="57">
        <v>0.25</v>
      </c>
      <c r="E6" s="57">
        <v>0.3</v>
      </c>
      <c r="F6" s="7"/>
      <c r="G6" s="52"/>
      <c r="H6" s="7"/>
      <c r="I6" s="7" t="s">
        <v>31</v>
      </c>
      <c r="J6" s="53">
        <v>40543</v>
      </c>
    </row>
    <row r="7" spans="1:10" ht="15">
      <c r="A7" s="37">
        <v>40179</v>
      </c>
      <c r="B7" s="44">
        <v>19698</v>
      </c>
      <c r="C7" s="44">
        <v>7918</v>
      </c>
      <c r="D7" s="57">
        <v>0.25</v>
      </c>
      <c r="E7" s="57">
        <v>0.3</v>
      </c>
      <c r="F7" s="7"/>
      <c r="G7" s="52"/>
      <c r="H7" s="7"/>
      <c r="I7" s="7" t="s">
        <v>30</v>
      </c>
      <c r="J7" s="53">
        <v>40178</v>
      </c>
    </row>
    <row r="8" spans="1:10" ht="15">
      <c r="A8" s="37">
        <v>39814</v>
      </c>
      <c r="B8" s="44">
        <v>19161</v>
      </c>
      <c r="C8" s="44">
        <v>7702</v>
      </c>
      <c r="D8" s="57">
        <v>0.25</v>
      </c>
      <c r="E8" s="57">
        <v>0.25</v>
      </c>
      <c r="F8" s="7"/>
      <c r="G8" s="53"/>
      <c r="H8" s="11"/>
      <c r="I8" s="7" t="s">
        <v>46</v>
      </c>
      <c r="J8" s="53">
        <v>39814</v>
      </c>
    </row>
    <row r="9" spans="1:10" ht="15">
      <c r="A9" s="37">
        <v>39264</v>
      </c>
      <c r="B9" s="44">
        <v>18878</v>
      </c>
      <c r="C9" s="44">
        <v>7588</v>
      </c>
      <c r="D9" s="57">
        <v>0.25</v>
      </c>
      <c r="E9" s="57">
        <v>0.3</v>
      </c>
      <c r="F9" s="7"/>
      <c r="G9" s="52"/>
      <c r="H9" s="7"/>
      <c r="I9" s="7" t="s">
        <v>29</v>
      </c>
      <c r="J9" s="53">
        <v>39275</v>
      </c>
    </row>
    <row r="10" spans="1:10" ht="15">
      <c r="A10" s="37">
        <v>38899</v>
      </c>
      <c r="B10" s="44">
        <v>14850</v>
      </c>
      <c r="C10" s="44">
        <v>5969</v>
      </c>
      <c r="D10" s="57">
        <v>0.25</v>
      </c>
      <c r="E10" s="57">
        <v>0.3</v>
      </c>
      <c r="F10" s="7"/>
      <c r="G10" s="52"/>
      <c r="H10" s="7"/>
      <c r="I10" s="7" t="s">
        <v>50</v>
      </c>
      <c r="J10" s="53">
        <v>38917</v>
      </c>
    </row>
    <row r="11" spans="1:10" ht="15">
      <c r="A11" s="37">
        <v>38534</v>
      </c>
      <c r="B11" s="44">
        <v>14602</v>
      </c>
      <c r="C11" s="44">
        <v>5869</v>
      </c>
      <c r="D11" s="57">
        <v>0.25</v>
      </c>
      <c r="E11" s="57">
        <v>0.3</v>
      </c>
      <c r="F11" s="7"/>
      <c r="G11" s="52"/>
      <c r="H11" s="7"/>
      <c r="I11" s="7" t="s">
        <v>49</v>
      </c>
      <c r="J11" s="53">
        <v>38567</v>
      </c>
    </row>
    <row r="12" spans="1:10" ht="15">
      <c r="A12" s="37">
        <v>38169</v>
      </c>
      <c r="B12" s="44">
        <v>14358</v>
      </c>
      <c r="C12" s="44">
        <v>5771</v>
      </c>
      <c r="D12" s="57">
        <v>0.25</v>
      </c>
      <c r="E12" s="57">
        <v>0.3</v>
      </c>
      <c r="F12" s="7"/>
      <c r="G12" s="52"/>
      <c r="H12" s="7"/>
      <c r="I12" s="7" t="s">
        <v>28</v>
      </c>
      <c r="J12" s="53">
        <v>38186</v>
      </c>
    </row>
    <row r="13" spans="1:10" ht="60">
      <c r="A13" s="37">
        <v>37803</v>
      </c>
      <c r="B13" s="44">
        <v>14090</v>
      </c>
      <c r="C13" s="44">
        <v>5663</v>
      </c>
      <c r="D13" s="57">
        <v>0.25</v>
      </c>
      <c r="E13" s="57">
        <v>0.3</v>
      </c>
      <c r="F13" s="6" t="s">
        <v>86</v>
      </c>
      <c r="G13" s="53">
        <v>37987</v>
      </c>
      <c r="H13" s="14" t="s">
        <v>97</v>
      </c>
      <c r="I13" s="7" t="s">
        <v>27</v>
      </c>
      <c r="J13" s="53">
        <v>37800</v>
      </c>
    </row>
    <row r="14" spans="1:10" ht="45">
      <c r="A14" s="37">
        <v>31413</v>
      </c>
      <c r="B14" s="406" t="s">
        <v>1159</v>
      </c>
      <c r="C14" s="408"/>
      <c r="D14" s="408"/>
      <c r="E14" s="407"/>
      <c r="F14" s="6" t="s">
        <v>96</v>
      </c>
      <c r="G14" s="53">
        <v>31402</v>
      </c>
      <c r="H14" s="6" t="s">
        <v>302</v>
      </c>
      <c r="I14" s="406" t="s">
        <v>1159</v>
      </c>
      <c r="J14" s="407"/>
    </row>
    <row r="15" spans="2:10" ht="15">
      <c r="B15" s="52"/>
      <c r="C15" s="52"/>
      <c r="D15" s="52"/>
      <c r="E15" s="52"/>
      <c r="F15" s="7"/>
      <c r="G15" s="7"/>
      <c r="H15" s="7"/>
      <c r="I15" s="7"/>
      <c r="J15" s="7"/>
    </row>
    <row r="16" spans="2:10" ht="15">
      <c r="B16" s="207" t="s">
        <v>964</v>
      </c>
      <c r="C16" s="7"/>
      <c r="D16" s="7"/>
      <c r="E16" s="7"/>
      <c r="F16" s="7"/>
      <c r="G16" s="7"/>
      <c r="H16" s="7"/>
      <c r="I16" s="7"/>
      <c r="J16" s="7"/>
    </row>
    <row r="17" ht="15">
      <c r="B17" t="s">
        <v>965</v>
      </c>
    </row>
    <row r="23" spans="3:6" ht="15">
      <c r="C23" s="108"/>
      <c r="D23" s="108"/>
      <c r="E23" s="107"/>
      <c r="F23" s="107"/>
    </row>
  </sheetData>
  <mergeCells count="3">
    <mergeCell ref="I14:J14"/>
    <mergeCell ref="B14:E14"/>
    <mergeCell ref="H3:H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7"/>
  <sheetViews>
    <sheetView workbookViewId="0" topLeftCell="A2">
      <selection activeCell="B7" sqref="B7"/>
    </sheetView>
  </sheetViews>
  <sheetFormatPr defaultColWidth="11.421875" defaultRowHeight="15"/>
  <cols>
    <col min="1" max="1" width="11.421875" style="22" customWidth="1"/>
    <col min="2" max="5" width="24.140625" style="22" customWidth="1"/>
    <col min="6" max="6" width="35.140625" style="22" customWidth="1"/>
    <col min="7" max="7" width="11.140625" style="22" bestFit="1" customWidth="1"/>
    <col min="8" max="16384" width="11.421875" style="22" customWidth="1"/>
  </cols>
  <sheetData>
    <row r="1" spans="1:5" ht="15" hidden="1">
      <c r="A1" s="22" t="s">
        <v>555</v>
      </c>
      <c r="B1" s="22" t="s">
        <v>1220</v>
      </c>
      <c r="C1" s="357" t="s">
        <v>1221</v>
      </c>
      <c r="D1" s="357" t="s">
        <v>1222</v>
      </c>
      <c r="E1" s="357" t="s">
        <v>1223</v>
      </c>
    </row>
    <row r="2" spans="1:8" s="49" customFormat="1" ht="105">
      <c r="A2" s="49" t="s">
        <v>318</v>
      </c>
      <c r="B2" s="49" t="s">
        <v>1334</v>
      </c>
      <c r="C2" s="49" t="s">
        <v>1076</v>
      </c>
      <c r="D2" s="49" t="s">
        <v>1335</v>
      </c>
      <c r="E2" s="49" t="s">
        <v>1336</v>
      </c>
      <c r="F2" s="49" t="s">
        <v>47</v>
      </c>
      <c r="G2" s="49" t="s">
        <v>1097</v>
      </c>
      <c r="H2" s="49" t="s">
        <v>21</v>
      </c>
    </row>
    <row r="3" spans="1:7" s="126" customFormat="1" ht="30">
      <c r="A3" s="209">
        <v>31594</v>
      </c>
      <c r="B3" s="124">
        <v>105528</v>
      </c>
      <c r="C3" s="129">
        <f>(126633-105528)/105528</f>
        <v>0.1999943143052081</v>
      </c>
      <c r="D3" s="124">
        <v>139460</v>
      </c>
      <c r="E3" s="129">
        <f>(160565-139460)/139460</f>
        <v>0.15133371576079163</v>
      </c>
      <c r="F3" s="128" t="s">
        <v>653</v>
      </c>
      <c r="G3" s="127">
        <v>31171</v>
      </c>
    </row>
    <row r="4" spans="1:7" s="52" customFormat="1" ht="15">
      <c r="A4" s="37">
        <v>30317</v>
      </c>
      <c r="B4" s="124">
        <v>87242</v>
      </c>
      <c r="C4" s="125">
        <f>(105189-87242)/87242</f>
        <v>0.20571513720455745</v>
      </c>
      <c r="D4" s="124">
        <v>102572</v>
      </c>
      <c r="E4" s="57">
        <f>(120019-102572)/102572</f>
        <v>0.17009515267324415</v>
      </c>
      <c r="F4" s="33" t="s">
        <v>652</v>
      </c>
      <c r="G4" s="56">
        <v>30315</v>
      </c>
    </row>
    <row r="5" spans="1:7" s="52" customFormat="1" ht="15">
      <c r="A5" s="37">
        <v>28672</v>
      </c>
      <c r="B5" s="124">
        <v>50034</v>
      </c>
      <c r="C5" s="125">
        <f>(60041-B5)/50034</f>
        <v>0.20000399728184834</v>
      </c>
      <c r="D5" s="124">
        <v>58826</v>
      </c>
      <c r="E5" s="57">
        <f>(68833-58826)/58826</f>
        <v>0.1701118553020773</v>
      </c>
      <c r="F5" s="33" t="s">
        <v>651</v>
      </c>
      <c r="G5" s="56">
        <v>28683</v>
      </c>
    </row>
    <row r="6" spans="1:7" ht="30">
      <c r="A6" s="37">
        <v>28491</v>
      </c>
      <c r="B6" s="124">
        <v>44270</v>
      </c>
      <c r="C6" s="123">
        <f>(53125-44270)/44270</f>
        <v>0.20002258866049244</v>
      </c>
      <c r="D6" s="124">
        <v>52048</v>
      </c>
      <c r="E6" s="123">
        <f>(60902-52048)/52048</f>
        <v>0.17011220411927452</v>
      </c>
      <c r="F6" s="33" t="s">
        <v>650</v>
      </c>
      <c r="G6" s="32" t="s">
        <v>649</v>
      </c>
    </row>
    <row r="7" spans="1:5" ht="180">
      <c r="A7" s="323" t="s">
        <v>21</v>
      </c>
      <c r="B7" s="6" t="s">
        <v>1018</v>
      </c>
      <c r="C7" s="123"/>
      <c r="D7" s="6" t="s">
        <v>1019</v>
      </c>
      <c r="E7" s="7"/>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89"/>
  <sheetViews>
    <sheetView showGridLines="0" workbookViewId="0" topLeftCell="A1"/>
  </sheetViews>
  <sheetFormatPr defaultColWidth="11.421875" defaultRowHeight="15"/>
  <cols>
    <col min="1" max="1" width="7.421875" style="364" customWidth="1"/>
    <col min="2" max="2" width="3.57421875" style="364" customWidth="1"/>
    <col min="3" max="3" width="4.8515625" style="130" customWidth="1"/>
    <col min="4" max="4" width="3.140625" style="130" customWidth="1"/>
    <col min="5" max="5" width="21.28125" style="130" customWidth="1"/>
    <col min="6" max="7" width="11.421875" style="130" customWidth="1"/>
    <col min="8" max="8" width="11.421875" style="364" customWidth="1"/>
    <col min="9" max="9" width="13.28125" style="364" customWidth="1"/>
    <col min="10" max="10" width="13.57421875" style="364" customWidth="1"/>
    <col min="11" max="16384" width="11.421875" style="364" customWidth="1"/>
  </cols>
  <sheetData>
    <row r="2" ht="18.75">
      <c r="B2" s="320" t="s">
        <v>1466</v>
      </c>
    </row>
    <row r="3" ht="15"/>
    <row r="4" spans="2:9" ht="24" customHeight="1">
      <c r="B4" s="388" t="s">
        <v>1467</v>
      </c>
      <c r="C4" s="389"/>
      <c r="D4" s="389"/>
      <c r="E4" s="389"/>
      <c r="F4" s="389"/>
      <c r="G4" s="389"/>
      <c r="H4" s="389"/>
      <c r="I4" s="390"/>
    </row>
    <row r="5" spans="2:9" ht="33" customHeight="1">
      <c r="B5" s="391"/>
      <c r="C5" s="392"/>
      <c r="D5" s="392"/>
      <c r="E5" s="392"/>
      <c r="F5" s="392"/>
      <c r="G5" s="392"/>
      <c r="H5" s="392"/>
      <c r="I5" s="393"/>
    </row>
    <row r="6" spans="2:21" ht="21" customHeight="1">
      <c r="B6" s="394"/>
      <c r="C6" s="395"/>
      <c r="D6" s="395"/>
      <c r="E6" s="395"/>
      <c r="F6" s="395"/>
      <c r="G6" s="395"/>
      <c r="H6" s="395"/>
      <c r="I6" s="396"/>
      <c r="R6" s="352"/>
      <c r="S6" s="130"/>
      <c r="T6" s="130"/>
      <c r="U6" s="343"/>
    </row>
    <row r="7" spans="2:21" ht="21.75" customHeight="1">
      <c r="B7" s="15"/>
      <c r="C7" s="15"/>
      <c r="D7" s="15"/>
      <c r="E7" s="15"/>
      <c r="F7" s="15"/>
      <c r="G7" s="15"/>
      <c r="H7" s="15"/>
      <c r="I7" s="15"/>
      <c r="R7" s="352"/>
      <c r="S7" s="130"/>
      <c r="T7" s="130"/>
      <c r="U7" s="344"/>
    </row>
    <row r="8" spans="2:21" ht="24.75" customHeight="1">
      <c r="B8" s="29" t="s">
        <v>1355</v>
      </c>
      <c r="E8" s="343"/>
      <c r="F8" s="343"/>
      <c r="G8" s="343"/>
      <c r="H8" s="29"/>
      <c r="K8" s="324" t="s">
        <v>1465</v>
      </c>
      <c r="L8" s="325"/>
      <c r="M8" s="325"/>
      <c r="N8" s="325"/>
      <c r="O8" s="325"/>
      <c r="P8" s="325"/>
      <c r="Q8" s="326"/>
      <c r="R8" s="352"/>
      <c r="S8" s="130"/>
      <c r="T8" s="130"/>
      <c r="U8" s="345"/>
    </row>
    <row r="9" spans="4:21" ht="15.75">
      <c r="D9" s="130">
        <v>1</v>
      </c>
      <c r="E9" s="344" t="s">
        <v>1352</v>
      </c>
      <c r="K9" s="327" t="s">
        <v>1422</v>
      </c>
      <c r="L9" s="1"/>
      <c r="M9" s="1"/>
      <c r="N9" s="1"/>
      <c r="O9" s="1"/>
      <c r="P9" s="1"/>
      <c r="Q9" s="328"/>
      <c r="R9" s="352"/>
      <c r="S9" s="130"/>
      <c r="T9" s="130"/>
      <c r="U9" s="344"/>
    </row>
    <row r="10" spans="4:21" ht="15">
      <c r="D10" s="130">
        <v>2</v>
      </c>
      <c r="E10" s="345" t="s">
        <v>1353</v>
      </c>
      <c r="K10" s="327"/>
      <c r="L10" s="1"/>
      <c r="M10" s="1"/>
      <c r="N10" s="1"/>
      <c r="O10" s="1"/>
      <c r="P10" s="1"/>
      <c r="Q10" s="328"/>
      <c r="U10" s="343"/>
    </row>
    <row r="11" spans="4:21" ht="15">
      <c r="D11" s="130">
        <v>3</v>
      </c>
      <c r="E11" s="344" t="s">
        <v>1354</v>
      </c>
      <c r="K11" s="329" t="s">
        <v>1423</v>
      </c>
      <c r="L11" s="1"/>
      <c r="M11" s="1"/>
      <c r="N11" s="1"/>
      <c r="O11" s="1"/>
      <c r="P11" s="1"/>
      <c r="Q11" s="328"/>
      <c r="T11" s="341"/>
      <c r="U11" s="344"/>
    </row>
    <row r="12" spans="5:20" ht="15">
      <c r="E12" s="344"/>
      <c r="K12" s="327" t="s">
        <v>1389</v>
      </c>
      <c r="L12" s="1"/>
      <c r="M12" s="1"/>
      <c r="N12" s="1"/>
      <c r="O12" s="1"/>
      <c r="P12" s="1"/>
      <c r="Q12" s="328"/>
      <c r="S12" s="130"/>
      <c r="T12" s="341"/>
    </row>
    <row r="13" spans="3:20" ht="15">
      <c r="C13" s="353" t="s">
        <v>1463</v>
      </c>
      <c r="E13" s="344"/>
      <c r="K13" s="327"/>
      <c r="L13" s="1"/>
      <c r="M13" s="1"/>
      <c r="N13" s="1"/>
      <c r="O13" s="1"/>
      <c r="P13" s="1"/>
      <c r="Q13" s="328"/>
      <c r="S13" s="130"/>
      <c r="T13" s="130"/>
    </row>
    <row r="14" spans="3:20" ht="15">
      <c r="C14" s="341"/>
      <c r="D14" s="130">
        <f>D11+1</f>
        <v>4</v>
      </c>
      <c r="E14" s="344" t="s">
        <v>1358</v>
      </c>
      <c r="K14" s="329" t="s">
        <v>1424</v>
      </c>
      <c r="L14" s="1"/>
      <c r="M14" s="1"/>
      <c r="N14" s="1"/>
      <c r="O14" s="1"/>
      <c r="P14" s="1"/>
      <c r="Q14" s="328"/>
      <c r="S14" s="130"/>
      <c r="T14" s="130"/>
    </row>
    <row r="15" spans="3:20" ht="15">
      <c r="C15" s="341"/>
      <c r="D15" s="130">
        <f>D14+1</f>
        <v>5</v>
      </c>
      <c r="E15" s="344" t="s">
        <v>1359</v>
      </c>
      <c r="K15" s="332" t="s">
        <v>1059</v>
      </c>
      <c r="L15" s="330"/>
      <c r="M15" s="330"/>
      <c r="N15" s="330"/>
      <c r="O15" s="330"/>
      <c r="P15" s="330"/>
      <c r="Q15" s="331"/>
      <c r="S15" s="130"/>
      <c r="T15" s="130"/>
    </row>
    <row r="16" spans="3:20" ht="15">
      <c r="C16" s="341"/>
      <c r="D16" s="130">
        <f aca="true" t="shared" si="0" ref="D16:D32">D15+1</f>
        <v>6</v>
      </c>
      <c r="E16" s="344" t="s">
        <v>1468</v>
      </c>
      <c r="S16" s="130"/>
      <c r="T16" s="130"/>
    </row>
    <row r="17" spans="3:20" ht="15">
      <c r="C17" s="341"/>
      <c r="D17" s="130">
        <f t="shared" si="0"/>
        <v>7</v>
      </c>
      <c r="E17" s="344" t="s">
        <v>1360</v>
      </c>
      <c r="K17" s="377" t="s">
        <v>1464</v>
      </c>
      <c r="L17" s="378"/>
      <c r="M17" s="378"/>
      <c r="N17" s="378"/>
      <c r="O17" s="378"/>
      <c r="P17" s="378"/>
      <c r="Q17" s="378"/>
      <c r="R17" s="378"/>
      <c r="S17" s="378"/>
      <c r="T17" s="379"/>
    </row>
    <row r="18" spans="3:20" ht="15">
      <c r="C18" s="341"/>
      <c r="D18" s="130">
        <f t="shared" si="0"/>
        <v>8</v>
      </c>
      <c r="E18" s="344" t="s">
        <v>1361</v>
      </c>
      <c r="K18" s="380"/>
      <c r="L18" s="381"/>
      <c r="M18" s="381"/>
      <c r="N18" s="381"/>
      <c r="O18" s="381"/>
      <c r="P18" s="381"/>
      <c r="Q18" s="381"/>
      <c r="R18" s="381"/>
      <c r="S18" s="381"/>
      <c r="T18" s="382"/>
    </row>
    <row r="19" spans="3:20" ht="15">
      <c r="C19" s="341"/>
      <c r="D19" s="130">
        <f t="shared" si="0"/>
        <v>9</v>
      </c>
      <c r="E19" s="344" t="s">
        <v>1362</v>
      </c>
      <c r="K19" s="383"/>
      <c r="L19" s="381" t="s">
        <v>1426</v>
      </c>
      <c r="M19" s="381"/>
      <c r="N19" s="381"/>
      <c r="O19" s="381"/>
      <c r="P19" s="381"/>
      <c r="Q19" s="381"/>
      <c r="R19" s="381"/>
      <c r="S19" s="381"/>
      <c r="T19" s="382"/>
    </row>
    <row r="20" spans="3:20" ht="15">
      <c r="C20" s="341"/>
      <c r="D20" s="130">
        <f t="shared" si="0"/>
        <v>10</v>
      </c>
      <c r="E20" s="344" t="s">
        <v>1363</v>
      </c>
      <c r="K20" s="383"/>
      <c r="L20" s="381" t="s">
        <v>1427</v>
      </c>
      <c r="M20" s="381"/>
      <c r="N20" s="381"/>
      <c r="O20" s="381"/>
      <c r="P20" s="381"/>
      <c r="Q20" s="381"/>
      <c r="R20" s="381"/>
      <c r="S20" s="381"/>
      <c r="T20" s="382"/>
    </row>
    <row r="21" spans="3:20" ht="15">
      <c r="C21" s="341"/>
      <c r="D21" s="130">
        <f t="shared" si="0"/>
        <v>11</v>
      </c>
      <c r="E21" s="344" t="s">
        <v>1364</v>
      </c>
      <c r="K21" s="383"/>
      <c r="L21" s="381" t="s">
        <v>1428</v>
      </c>
      <c r="M21" s="381"/>
      <c r="N21" s="381"/>
      <c r="O21" s="381"/>
      <c r="P21" s="381"/>
      <c r="Q21" s="381"/>
      <c r="R21" s="381"/>
      <c r="S21" s="381"/>
      <c r="T21" s="382"/>
    </row>
    <row r="22" spans="3:20" ht="15">
      <c r="C22" s="341"/>
      <c r="D22" s="130">
        <f t="shared" si="0"/>
        <v>12</v>
      </c>
      <c r="E22" s="344" t="s">
        <v>1365</v>
      </c>
      <c r="K22" s="383"/>
      <c r="L22" s="381"/>
      <c r="M22" s="381"/>
      <c r="N22" s="381"/>
      <c r="O22" s="381"/>
      <c r="P22" s="381"/>
      <c r="Q22" s="381"/>
      <c r="R22" s="381"/>
      <c r="S22" s="381"/>
      <c r="T22" s="382"/>
    </row>
    <row r="23" spans="3:20" ht="15">
      <c r="C23" s="341"/>
      <c r="D23" s="130">
        <f t="shared" si="0"/>
        <v>13</v>
      </c>
      <c r="E23" s="344" t="s">
        <v>1366</v>
      </c>
      <c r="K23" s="383"/>
      <c r="L23" s="381" t="s">
        <v>1429</v>
      </c>
      <c r="M23" s="381"/>
      <c r="N23" s="381"/>
      <c r="O23" s="381"/>
      <c r="P23" s="381"/>
      <c r="Q23" s="381"/>
      <c r="R23" s="381"/>
      <c r="S23" s="381"/>
      <c r="T23" s="382"/>
    </row>
    <row r="24" spans="3:20" ht="15">
      <c r="C24" s="341"/>
      <c r="D24" s="130">
        <f>D23+1</f>
        <v>14</v>
      </c>
      <c r="E24" s="344" t="s">
        <v>1367</v>
      </c>
      <c r="K24" s="383"/>
      <c r="L24" s="381" t="s">
        <v>1430</v>
      </c>
      <c r="M24" s="381"/>
      <c r="N24" s="381"/>
      <c r="O24" s="381"/>
      <c r="P24" s="381"/>
      <c r="Q24" s="381"/>
      <c r="R24" s="381"/>
      <c r="S24" s="381"/>
      <c r="T24" s="382"/>
    </row>
    <row r="25" spans="3:20" ht="15">
      <c r="C25" s="341"/>
      <c r="D25" s="130">
        <f>D24+1</f>
        <v>15</v>
      </c>
      <c r="E25" s="344" t="s">
        <v>1368</v>
      </c>
      <c r="K25" s="383"/>
      <c r="L25" s="381"/>
      <c r="M25" s="381"/>
      <c r="N25" s="381"/>
      <c r="O25" s="381"/>
      <c r="P25" s="381"/>
      <c r="Q25" s="381"/>
      <c r="R25" s="381"/>
      <c r="S25" s="381"/>
      <c r="T25" s="382"/>
    </row>
    <row r="26" spans="3:20" ht="15">
      <c r="C26" s="341"/>
      <c r="D26" s="130">
        <f>D25+1</f>
        <v>16</v>
      </c>
      <c r="E26" s="344" t="s">
        <v>1369</v>
      </c>
      <c r="K26" s="383"/>
      <c r="L26" s="381" t="s">
        <v>1431</v>
      </c>
      <c r="M26" s="381"/>
      <c r="N26" s="381"/>
      <c r="O26" s="381"/>
      <c r="P26" s="381"/>
      <c r="Q26" s="381"/>
      <c r="R26" s="381"/>
      <c r="S26" s="381"/>
      <c r="T26" s="382"/>
    </row>
    <row r="27" spans="3:20" ht="15">
      <c r="C27" s="341"/>
      <c r="D27" s="130">
        <f>D26+1</f>
        <v>17</v>
      </c>
      <c r="E27" s="344" t="s">
        <v>1370</v>
      </c>
      <c r="K27" s="383"/>
      <c r="L27" s="381" t="s">
        <v>1432</v>
      </c>
      <c r="M27" s="381"/>
      <c r="N27" s="381"/>
      <c r="O27" s="381"/>
      <c r="P27" s="381"/>
      <c r="Q27" s="381"/>
      <c r="R27" s="381"/>
      <c r="S27" s="381"/>
      <c r="T27" s="382"/>
    </row>
    <row r="28" spans="3:20" ht="15">
      <c r="C28" s="341"/>
      <c r="D28" s="130">
        <f t="shared" si="0"/>
        <v>18</v>
      </c>
      <c r="E28" s="344" t="s">
        <v>1371</v>
      </c>
      <c r="K28" s="383"/>
      <c r="L28" s="381"/>
      <c r="M28" s="381"/>
      <c r="N28" s="381"/>
      <c r="O28" s="381"/>
      <c r="P28" s="381"/>
      <c r="Q28" s="381"/>
      <c r="R28" s="381"/>
      <c r="S28" s="381"/>
      <c r="T28" s="382"/>
    </row>
    <row r="29" spans="3:20" ht="15">
      <c r="C29" s="341"/>
      <c r="D29" s="130">
        <f t="shared" si="0"/>
        <v>19</v>
      </c>
      <c r="E29" s="344" t="s">
        <v>1372</v>
      </c>
      <c r="K29" s="383"/>
      <c r="L29" s="381" t="s">
        <v>1433</v>
      </c>
      <c r="M29" s="381"/>
      <c r="N29" s="381"/>
      <c r="O29" s="381"/>
      <c r="P29" s="381"/>
      <c r="Q29" s="381"/>
      <c r="R29" s="381"/>
      <c r="S29" s="381"/>
      <c r="T29" s="382"/>
    </row>
    <row r="30" spans="3:20" ht="15">
      <c r="C30" s="341"/>
      <c r="D30" s="130">
        <f t="shared" si="0"/>
        <v>20</v>
      </c>
      <c r="E30" s="344" t="s">
        <v>1373</v>
      </c>
      <c r="K30" s="383"/>
      <c r="L30" s="381"/>
      <c r="M30" s="381"/>
      <c r="N30" s="381"/>
      <c r="O30" s="381"/>
      <c r="P30" s="381"/>
      <c r="Q30" s="381"/>
      <c r="R30" s="381"/>
      <c r="S30" s="381"/>
      <c r="T30" s="382"/>
    </row>
    <row r="31" spans="3:20" ht="15">
      <c r="C31" s="341"/>
      <c r="D31" s="130">
        <f t="shared" si="0"/>
        <v>21</v>
      </c>
      <c r="E31" s="344" t="s">
        <v>1374</v>
      </c>
      <c r="K31" s="383"/>
      <c r="L31" s="381" t="s">
        <v>1434</v>
      </c>
      <c r="M31" s="381"/>
      <c r="N31" s="381"/>
      <c r="O31" s="381"/>
      <c r="P31" s="381"/>
      <c r="Q31" s="381"/>
      <c r="R31" s="381"/>
      <c r="S31" s="381"/>
      <c r="T31" s="382"/>
    </row>
    <row r="32" spans="3:20" ht="15">
      <c r="C32" s="341"/>
      <c r="D32" s="130">
        <f t="shared" si="0"/>
        <v>22</v>
      </c>
      <c r="E32" s="344" t="s">
        <v>1375</v>
      </c>
      <c r="K32" s="383"/>
      <c r="L32" s="381" t="s">
        <v>1435</v>
      </c>
      <c r="M32" s="381"/>
      <c r="N32" s="381"/>
      <c r="O32" s="381"/>
      <c r="P32" s="381"/>
      <c r="Q32" s="381"/>
      <c r="R32" s="381"/>
      <c r="S32" s="381"/>
      <c r="T32" s="382"/>
    </row>
    <row r="33" spans="3:20" ht="15">
      <c r="C33" s="353" t="s">
        <v>1397</v>
      </c>
      <c r="E33" s="344"/>
      <c r="K33" s="384"/>
      <c r="L33" s="385"/>
      <c r="M33" s="385"/>
      <c r="N33" s="386"/>
      <c r="O33" s="385"/>
      <c r="P33" s="385"/>
      <c r="Q33" s="385"/>
      <c r="R33" s="385"/>
      <c r="S33" s="385"/>
      <c r="T33" s="387"/>
    </row>
    <row r="34" spans="3:20" ht="15">
      <c r="C34" s="341"/>
      <c r="D34" s="130">
        <f>D32+1</f>
        <v>23</v>
      </c>
      <c r="E34" s="344" t="s">
        <v>1376</v>
      </c>
      <c r="R34" s="29"/>
      <c r="S34" s="130"/>
      <c r="T34" s="130"/>
    </row>
    <row r="35" spans="3:20" ht="15">
      <c r="C35" s="341"/>
      <c r="D35" s="130">
        <f>D34+1</f>
        <v>24</v>
      </c>
      <c r="E35" s="344" t="s">
        <v>1377</v>
      </c>
      <c r="R35" s="29"/>
      <c r="S35" s="130"/>
      <c r="T35" s="130"/>
    </row>
    <row r="36" spans="3:20" ht="15">
      <c r="C36" s="341"/>
      <c r="D36" s="130">
        <f aca="true" t="shared" si="1" ref="D36:D42">D35+1</f>
        <v>25</v>
      </c>
      <c r="E36" s="344" t="s">
        <v>1378</v>
      </c>
      <c r="J36" s="130"/>
      <c r="R36" s="29"/>
      <c r="S36" s="130"/>
      <c r="T36" s="130"/>
    </row>
    <row r="37" spans="3:20" ht="15">
      <c r="C37" s="341"/>
      <c r="D37" s="130">
        <f t="shared" si="1"/>
        <v>26</v>
      </c>
      <c r="E37" s="344" t="s">
        <v>1379</v>
      </c>
      <c r="J37" s="130"/>
      <c r="R37" s="29"/>
      <c r="S37" s="130"/>
      <c r="T37" s="130"/>
    </row>
    <row r="38" spans="3:20" ht="15">
      <c r="C38" s="341"/>
      <c r="D38" s="130">
        <f t="shared" si="1"/>
        <v>27</v>
      </c>
      <c r="E38" s="344" t="s">
        <v>1380</v>
      </c>
      <c r="J38" s="130"/>
      <c r="R38" s="29"/>
      <c r="S38" s="130"/>
      <c r="T38" s="130"/>
    </row>
    <row r="39" spans="3:20" ht="15">
      <c r="C39" s="341"/>
      <c r="D39" s="130">
        <f t="shared" si="1"/>
        <v>28</v>
      </c>
      <c r="E39" s="344" t="s">
        <v>1381</v>
      </c>
      <c r="J39" s="130"/>
      <c r="R39" s="29"/>
      <c r="S39" s="130"/>
      <c r="T39" s="130"/>
    </row>
    <row r="40" spans="3:20" ht="15">
      <c r="C40" s="341"/>
      <c r="D40" s="130">
        <f t="shared" si="1"/>
        <v>29</v>
      </c>
      <c r="E40" s="344" t="s">
        <v>1382</v>
      </c>
      <c r="J40" s="130"/>
      <c r="R40" s="29"/>
      <c r="S40" s="130"/>
      <c r="T40" s="130"/>
    </row>
    <row r="41" spans="3:20" ht="15">
      <c r="C41" s="341"/>
      <c r="D41" s="130">
        <f t="shared" si="1"/>
        <v>30</v>
      </c>
      <c r="E41" s="344" t="s">
        <v>1383</v>
      </c>
      <c r="J41" s="130"/>
      <c r="R41" s="29"/>
      <c r="S41" s="130"/>
      <c r="T41" s="130"/>
    </row>
    <row r="42" spans="3:20" ht="15">
      <c r="C42" s="341"/>
      <c r="D42" s="130">
        <f t="shared" si="1"/>
        <v>31</v>
      </c>
      <c r="E42" s="344" t="s">
        <v>1384</v>
      </c>
      <c r="J42" s="130"/>
      <c r="R42" s="29"/>
      <c r="S42" s="130"/>
      <c r="T42" s="130"/>
    </row>
    <row r="43" spans="3:20" ht="15">
      <c r="C43" s="353" t="s">
        <v>1396</v>
      </c>
      <c r="E43" s="344"/>
      <c r="J43" s="130"/>
      <c r="R43" s="29"/>
      <c r="S43" s="130"/>
      <c r="T43" s="130"/>
    </row>
    <row r="44" spans="4:20" ht="15">
      <c r="D44" s="130">
        <f>D42+1</f>
        <v>32</v>
      </c>
      <c r="E44" s="344" t="s">
        <v>1385</v>
      </c>
      <c r="J44" s="130"/>
      <c r="R44" s="29"/>
      <c r="S44" s="130"/>
      <c r="T44" s="130"/>
    </row>
    <row r="45" spans="4:20" ht="15">
      <c r="D45" s="130">
        <f>D44+1</f>
        <v>33</v>
      </c>
      <c r="E45" s="344" t="s">
        <v>1386</v>
      </c>
      <c r="J45" s="130"/>
      <c r="R45" s="29"/>
      <c r="S45" s="130"/>
      <c r="T45" s="130"/>
    </row>
    <row r="46" spans="4:20" ht="15">
      <c r="D46" s="130">
        <f aca="true" t="shared" si="2" ref="D46:D49">D45+1</f>
        <v>34</v>
      </c>
      <c r="E46" s="344" t="s">
        <v>1387</v>
      </c>
      <c r="J46" s="130"/>
      <c r="K46" s="130"/>
      <c r="L46" s="130"/>
      <c r="M46" s="344"/>
      <c r="N46" s="130"/>
      <c r="R46" s="29"/>
      <c r="S46" s="130"/>
      <c r="T46" s="130"/>
    </row>
    <row r="47" spans="4:20" ht="15">
      <c r="D47" s="130">
        <f t="shared" si="2"/>
        <v>35</v>
      </c>
      <c r="E47" s="344" t="s">
        <v>1388</v>
      </c>
      <c r="J47" s="130"/>
      <c r="K47" s="130"/>
      <c r="L47" s="130"/>
      <c r="M47" s="344"/>
      <c r="N47" s="130"/>
      <c r="R47" s="29"/>
      <c r="S47" s="130"/>
      <c r="T47" s="130"/>
    </row>
    <row r="48" spans="4:20" ht="15">
      <c r="D48" s="130">
        <f t="shared" si="2"/>
        <v>36</v>
      </c>
      <c r="E48" s="344" t="s">
        <v>1391</v>
      </c>
      <c r="J48" s="130"/>
      <c r="K48" s="130"/>
      <c r="L48" s="130"/>
      <c r="M48" s="344"/>
      <c r="N48" s="130"/>
      <c r="R48" s="29"/>
      <c r="S48" s="130"/>
      <c r="T48" s="130"/>
    </row>
    <row r="49" spans="4:20" ht="15">
      <c r="D49" s="130">
        <f t="shared" si="2"/>
        <v>37</v>
      </c>
      <c r="E49" s="374" t="s">
        <v>1390</v>
      </c>
      <c r="J49" s="130"/>
      <c r="K49" s="130"/>
      <c r="L49" s="130"/>
      <c r="M49" s="344"/>
      <c r="N49" s="130"/>
      <c r="R49" s="29"/>
      <c r="S49" s="130"/>
      <c r="T49" s="130"/>
    </row>
    <row r="50" spans="3:20" ht="15">
      <c r="C50" s="353" t="s">
        <v>1395</v>
      </c>
      <c r="E50" s="344"/>
      <c r="J50" s="130"/>
      <c r="K50" s="130"/>
      <c r="L50" s="130"/>
      <c r="M50" s="344"/>
      <c r="N50" s="130"/>
      <c r="R50" s="29"/>
      <c r="S50" s="130"/>
      <c r="T50" s="130"/>
    </row>
    <row r="51" spans="4:20" ht="15">
      <c r="D51" s="130">
        <f>D49+1</f>
        <v>38</v>
      </c>
      <c r="E51" s="344" t="s">
        <v>1392</v>
      </c>
      <c r="J51" s="130"/>
      <c r="K51" s="130"/>
      <c r="L51" s="130"/>
      <c r="M51" s="344"/>
      <c r="N51" s="130"/>
      <c r="R51" s="29"/>
      <c r="S51" s="130"/>
      <c r="T51" s="130"/>
    </row>
    <row r="52" spans="3:20" ht="15">
      <c r="C52" s="341"/>
      <c r="D52" s="130">
        <f>D51+1</f>
        <v>39</v>
      </c>
      <c r="E52" s="344" t="s">
        <v>1393</v>
      </c>
      <c r="J52" s="130"/>
      <c r="R52" s="29"/>
      <c r="S52" s="130"/>
      <c r="T52" s="130"/>
    </row>
    <row r="53" spans="4:21" ht="15">
      <c r="D53" s="130">
        <f>D52+1</f>
        <v>40</v>
      </c>
      <c r="E53" s="344" t="s">
        <v>1394</v>
      </c>
      <c r="R53" s="29"/>
      <c r="T53" s="130"/>
      <c r="U53" s="343"/>
    </row>
    <row r="54" spans="3:21" ht="15">
      <c r="C54" s="341"/>
      <c r="E54" s="344"/>
      <c r="R54" s="29"/>
      <c r="T54" s="130"/>
      <c r="U54" s="343"/>
    </row>
    <row r="55" spans="2:19" ht="15">
      <c r="B55" s="30" t="s">
        <v>1398</v>
      </c>
      <c r="S55" s="130"/>
    </row>
    <row r="56" spans="2:14" ht="15">
      <c r="B56" s="30"/>
      <c r="C56" s="341" t="s">
        <v>1399</v>
      </c>
      <c r="J56" s="41"/>
      <c r="K56" s="41"/>
      <c r="L56" s="41"/>
      <c r="M56" s="41"/>
      <c r="N56" s="41"/>
    </row>
    <row r="57" spans="2:5" ht="15">
      <c r="B57" s="30"/>
      <c r="D57" s="130">
        <f>D53+1</f>
        <v>41</v>
      </c>
      <c r="E57" s="344" t="s">
        <v>1400</v>
      </c>
    </row>
    <row r="58" spans="2:5" ht="15">
      <c r="B58" s="30"/>
      <c r="D58" s="130">
        <f>D57+1</f>
        <v>42</v>
      </c>
      <c r="E58" s="344" t="s">
        <v>1401</v>
      </c>
    </row>
    <row r="59" spans="2:5" ht="15">
      <c r="B59" s="30"/>
      <c r="D59" s="130">
        <f aca="true" t="shared" si="3" ref="D59:D69">D58+1</f>
        <v>43</v>
      </c>
      <c r="E59" s="344" t="s">
        <v>1402</v>
      </c>
    </row>
    <row r="60" spans="2:5" ht="15">
      <c r="B60" s="30"/>
      <c r="D60" s="130">
        <f t="shared" si="3"/>
        <v>44</v>
      </c>
      <c r="E60" s="344" t="s">
        <v>1470</v>
      </c>
    </row>
    <row r="61" spans="2:5" ht="15">
      <c r="B61" s="30"/>
      <c r="D61" s="130">
        <f t="shared" si="3"/>
        <v>45</v>
      </c>
      <c r="E61" s="344" t="s">
        <v>1403</v>
      </c>
    </row>
    <row r="62" spans="4:5" ht="15">
      <c r="D62" s="130">
        <f t="shared" si="3"/>
        <v>46</v>
      </c>
      <c r="E62" s="344" t="s">
        <v>1404</v>
      </c>
    </row>
    <row r="63" spans="4:5" ht="15">
      <c r="D63" s="130">
        <f>D62+1</f>
        <v>47</v>
      </c>
      <c r="E63" s="344" t="s">
        <v>1420</v>
      </c>
    </row>
    <row r="64" spans="4:5" ht="15">
      <c r="D64" s="130">
        <f>D63+1</f>
        <v>48</v>
      </c>
      <c r="E64" s="344" t="s">
        <v>1421</v>
      </c>
    </row>
    <row r="65" spans="4:5" ht="15">
      <c r="D65" s="130">
        <f t="shared" si="3"/>
        <v>49</v>
      </c>
      <c r="E65" s="344" t="s">
        <v>1408</v>
      </c>
    </row>
    <row r="66" spans="4:5" ht="15">
      <c r="D66" s="130">
        <f t="shared" si="3"/>
        <v>50</v>
      </c>
      <c r="E66" s="344" t="s">
        <v>1407</v>
      </c>
    </row>
    <row r="67" spans="4:5" ht="15">
      <c r="D67" s="130">
        <f t="shared" si="3"/>
        <v>51</v>
      </c>
      <c r="E67" s="344" t="s">
        <v>1406</v>
      </c>
    </row>
    <row r="68" spans="4:10" ht="15">
      <c r="D68" s="130">
        <f t="shared" si="3"/>
        <v>52</v>
      </c>
      <c r="E68" s="344" t="s">
        <v>1419</v>
      </c>
      <c r="J68" s="3"/>
    </row>
    <row r="69" spans="4:10" ht="15">
      <c r="D69" s="130">
        <f t="shared" si="3"/>
        <v>53</v>
      </c>
      <c r="E69" s="375" t="s">
        <v>1405</v>
      </c>
      <c r="J69" s="3"/>
    </row>
    <row r="70" spans="2:10" ht="15">
      <c r="B70" s="30" t="s">
        <v>1411</v>
      </c>
      <c r="J70" s="3"/>
    </row>
    <row r="71" spans="4:10" ht="15">
      <c r="D71" s="346">
        <f>D69+1</f>
        <v>54</v>
      </c>
      <c r="E71" s="344" t="s">
        <v>1458</v>
      </c>
      <c r="J71" s="3"/>
    </row>
    <row r="72" spans="4:5" ht="15">
      <c r="D72" s="346">
        <f>D71+1</f>
        <v>55</v>
      </c>
      <c r="E72" s="344" t="s">
        <v>1459</v>
      </c>
    </row>
    <row r="73" spans="4:5" ht="15">
      <c r="D73" s="346">
        <f>D72+1</f>
        <v>56</v>
      </c>
      <c r="E73" s="344" t="s">
        <v>1460</v>
      </c>
    </row>
    <row r="74" spans="4:5" ht="15">
      <c r="D74" s="346">
        <f>D73+1</f>
        <v>57</v>
      </c>
      <c r="E74" s="344" t="s">
        <v>1461</v>
      </c>
    </row>
    <row r="75" spans="4:5" ht="15">
      <c r="D75" s="346">
        <f aca="true" t="shared" si="4" ref="D75">D74+1</f>
        <v>58</v>
      </c>
      <c r="E75" s="344" t="s">
        <v>1462</v>
      </c>
    </row>
    <row r="76" spans="4:5" ht="15">
      <c r="D76" s="130">
        <f>D75+1</f>
        <v>59</v>
      </c>
      <c r="E76" s="344" t="s">
        <v>1447</v>
      </c>
    </row>
    <row r="77" spans="4:5" ht="15">
      <c r="D77" s="130">
        <f>D76+1</f>
        <v>60</v>
      </c>
      <c r="E77" s="344" t="s">
        <v>1448</v>
      </c>
    </row>
    <row r="78" spans="4:5" ht="15">
      <c r="D78" s="130">
        <f>D77+1</f>
        <v>61</v>
      </c>
      <c r="E78" s="344" t="s">
        <v>1449</v>
      </c>
    </row>
    <row r="79" spans="4:5" ht="15">
      <c r="D79" s="130">
        <f>D78+1</f>
        <v>62</v>
      </c>
      <c r="E79" s="344" t="s">
        <v>1450</v>
      </c>
    </row>
    <row r="80" spans="4:5" ht="15">
      <c r="D80" s="130">
        <f>D79+1</f>
        <v>63</v>
      </c>
      <c r="E80" s="344" t="s">
        <v>1451</v>
      </c>
    </row>
    <row r="81" spans="4:5" ht="15">
      <c r="D81" s="130">
        <f aca="true" t="shared" si="5" ref="D81:D84">D80+1</f>
        <v>64</v>
      </c>
      <c r="E81" s="344" t="s">
        <v>1452</v>
      </c>
    </row>
    <row r="82" spans="4:5" ht="15">
      <c r="D82" s="130">
        <f t="shared" si="5"/>
        <v>65</v>
      </c>
      <c r="E82" s="344" t="s">
        <v>1453</v>
      </c>
    </row>
    <row r="83" spans="4:5" ht="15">
      <c r="D83" s="130">
        <f t="shared" si="5"/>
        <v>66</v>
      </c>
      <c r="E83" s="344" t="s">
        <v>1454</v>
      </c>
    </row>
    <row r="84" spans="4:5" ht="15">
      <c r="D84" s="130">
        <f t="shared" si="5"/>
        <v>67</v>
      </c>
      <c r="E84" s="344" t="s">
        <v>1455</v>
      </c>
    </row>
    <row r="85" spans="4:5" ht="15">
      <c r="D85" s="130">
        <f>D84+1</f>
        <v>68</v>
      </c>
      <c r="E85" s="344" t="s">
        <v>1456</v>
      </c>
    </row>
    <row r="86" spans="4:5" ht="15">
      <c r="D86" s="130">
        <f aca="true" t="shared" si="6" ref="D86">D85+1</f>
        <v>69</v>
      </c>
      <c r="E86" s="344" t="s">
        <v>1457</v>
      </c>
    </row>
    <row r="87" ht="15">
      <c r="C87" s="341" t="s">
        <v>1410</v>
      </c>
    </row>
    <row r="88" spans="4:5" ht="15">
      <c r="D88" s="130">
        <f>D86+1</f>
        <v>70</v>
      </c>
      <c r="E88" s="344" t="s">
        <v>1400</v>
      </c>
    </row>
    <row r="89" spans="4:5" ht="15">
      <c r="D89" s="130">
        <f>D88+1</f>
        <v>71</v>
      </c>
      <c r="E89" s="344" t="s">
        <v>1409</v>
      </c>
    </row>
  </sheetData>
  <mergeCells count="1">
    <mergeCell ref="B4:I6"/>
  </mergeCells>
  <hyperlinks>
    <hyperlink ref="E9" location="def_pac!A1" display="Définition des personnes à charge (def_pac)"/>
    <hyperlink ref="E10" location="SCF!A1" display="Statut du chef de famille (SCF)"/>
    <hyperlink ref="E15" location="AF_maj!A1" display="Allocations familiales (AF) : Majorations"/>
    <hyperlink ref="E16" location="AF_plaf!A1" display="Plafonds de ressources"/>
    <hyperlink ref="E14" location="AF_CM!A1" display="Allocations familiales (AF) : Conditions générales et montants"/>
    <hyperlink ref="E11" location="BMAF!A1" display="Base mensuelle de calcul des allocations familiales (BMAF)"/>
    <hyperlink ref="E37" location="APJE_P!A1" display="Allocation pour jeune enfant (APJE) : Plafonds de ressources"/>
    <hyperlink ref="E38" location="AA_M!A1" display="Allocation d'adoption : Conditions générales et montants"/>
    <hyperlink ref="E39" location="AA_P!A1" display="Allocation d'adoption : Plafonds de ressources"/>
    <hyperlink ref="E40" location="PAJE_CM!A1" display="Prestation d'acceuil du jeune enfant (PAJE) : Allocation de base : conditions et montants"/>
    <hyperlink ref="E41" location="PAJE_NA!A1" display="Prestation d'acceuil du jeune enfant (PAJE) : Prime à la naissance et à l'adoption : conditions et montants"/>
    <hyperlink ref="E42" location="PAJE_P!A1" display="Prestation d'acceuil du jeune enfant (PAJE) : Plafonds de ressources"/>
    <hyperlink ref="E45" location="ASF!A1" display="Montants"/>
    <hyperlink ref="E57" location="'ALF1'!A1" display="Conditions générales"/>
    <hyperlink ref="E58" location="'ALF2'!A1" display="Définition des personnes à charge"/>
    <hyperlink ref="E59" location="'ALF3'!A1" display="Paramètres de calcul pour les locataires avant 2001 et pour les accédants à la propriété"/>
    <hyperlink ref="E60" location="'ALF4'!A1" display="Plafonds de loyers avant la réforme de 2001"/>
    <hyperlink ref="E61" location="'ALF5'!A1" display="Plafonds d'annuités de remboursement pour les accédants à la propriété"/>
    <hyperlink ref="E62" location="'ALF6'!A1" display="Paramètres de calcul pour les locataires après la réforme de 2001"/>
    <hyperlink ref="E64" location="'ALF8'!A1" display="Abattement forfaitaire sur les ressources"/>
    <hyperlink ref="E65" location="'ALF9'!A1" display="Mesure du loyer pour les étudiants logeant en résidence universitaire"/>
    <hyperlink ref="E66" location="'ALF10'!A1" display="Mesure du loyer pour les occupants d'un logement meublé"/>
    <hyperlink ref="E67" location="'ALF11'!A1" display="Mesure du loyer pour les cohabitations"/>
    <hyperlink ref="E68" location="'ALF12'!A1" display="Majoration forfaitaire au titre des charges pour les cohabitations"/>
    <hyperlink ref="E69" location="'ALF13'!A1" display="Montant minimum"/>
    <hyperlink ref="E71" location="RMI_C!A1" display="Revenu minimum d'insertion (RMI) : Conditions générales"/>
    <hyperlink ref="E72" location="RMI_M!A1" display="Revenu minimum d'insertion (RMI) : Montant de base"/>
    <hyperlink ref="E73" location="RMI_maj!A1" display="Revenu minimum d'insertion (RMI) : Majoration du montant de base"/>
    <hyperlink ref="E74" location="RMI_FL!A1" display="Revenu minimum d'insertion (RMI) : Forfait logement"/>
    <hyperlink ref="E75" location="RMI_min!A1" display="Revenu minimum d'insertion (RMI) : Montant minimum"/>
    <hyperlink ref="E76" location="API_C!A1" display="Allocation parent isolé (API) : Conditions générales"/>
    <hyperlink ref="E77" location="API_M!A1" display="Allocation parent isolé (API) : Montants"/>
    <hyperlink ref="E78" location="API_FL!A1" display="Allocation parent isolé (API) : Forfait logement"/>
    <hyperlink ref="E79" location="RSA_C1!A1" display="Revenu de solidarité active (RSA) : Conditions générales"/>
    <hyperlink ref="E80" location="RSA_M!A1" display="Revenu de solidarité active (RSA) : Montant de base"/>
    <hyperlink ref="E81" location="RSA_maj1!A1" display="Revenu de solidarité active (RSA) : Majoration du montant de base"/>
    <hyperlink ref="E82" location="RSA_C2!A1" display="Revenu de solidarité active (RSA) : Condition pour la majoration pour isolement"/>
    <hyperlink ref="E83" location="RSA_maj2!A1" display="Revenu de solidarité active (RSA) : Majoration des ressources sur les revenus d'activité"/>
    <hyperlink ref="E84" location="RSA_FL!A1" display="Revenu de solidarité active (RSA) : Forfait logement"/>
    <hyperlink ref="E85" location="RSA_min!A1" display="Revenu de solidarité active (RSA) : Montant minimum"/>
    <hyperlink ref="E86" location="RSA_J!A1" display="Revenu de solidarité active (RSA) : RSA jeune"/>
    <hyperlink ref="E63" location="'ALF7'!A1" display="Majoration forfaitaire au titre des charges"/>
    <hyperlink ref="E25" location="CF_CM!A1" display="Complément familial (CF) : Conditions générales et montants"/>
    <hyperlink ref="E27" location="CF_P!A1" display="Complément familial (CF) : Plafonds de ressources"/>
    <hyperlink ref="E28" location="ARS_C!A1" display="Allocation de rentrée scolaire (ARS) : Condition d'âge des personnes à charge"/>
    <hyperlink ref="E29" location="ARS_M!A1" display="Allocation de rentrée scolaire (ARS) : Montants"/>
    <hyperlink ref="E30" location="ARS_maj!A1" display="Allocation de rentrée scolaire (ARS) : Majoration exceptionnelle"/>
    <hyperlink ref="E31" location="ARS_P!A1" display="Allocation de rentrée scolaire (ARS) : Plafonds de ressources"/>
    <hyperlink ref="E32" location="ARS_min!A1" display="Montant minimum"/>
    <hyperlink ref="E36" location="APJE_CM!A1" display="Allocation pour jeune enfant (APJE) : Conditions générales et montants"/>
    <hyperlink ref="E21" location="AFG_P!A1" display="Allocation pour frais de garde (AFG) : Plafonds de ressources"/>
    <hyperlink ref="E22" location="AMF_P!A1" display="Allocation de la mère au foyer (AMF) : Plafond de ressources"/>
    <hyperlink ref="E23" location="AMF_M!A1" display="Allocation de la mère au foyer (AMF) : Taux et montant mensuel"/>
    <hyperlink ref="E20" location="AFG_C!A1" display="Allocation pour frais de garde (AFG) : Conditions générales et montants"/>
    <hyperlink ref="E17" location="ICAF!A1" display="Indemnité compensatrice des avantages fiscaux (ICAF) : Montant"/>
    <hyperlink ref="E18" location="ASU_P!A1" display="Allocation de salaire unique (ASU) : Plafond de ressources"/>
    <hyperlink ref="E19" location="ASU_M!A1" display="Allocation de salaire unique (ASU) : Montant mensuel"/>
    <hyperlink ref="E51" location="PD!A1" display="Prime de déménagement : Taux de montant maximum"/>
    <hyperlink ref="E52" location="PJM_cond_plaf!A1" display="Conditions et plafond de ressources"/>
    <hyperlink ref="E53" location="PJM_prets!A1" display="Prêts susceptibles d'être accordés"/>
    <hyperlink ref="E44" location="APE!A1" display="Conditions et Montant"/>
    <hyperlink ref="E34" location="APN_T!A1" display="Allocations postnatales (APN) : Taux et versement"/>
    <hyperlink ref="E35" location="APrN_T!A1" display="Allocations prénatales (APrN) : Taux et versement"/>
    <hyperlink ref="E46" location="AES!A1" display="Conditions et montants"/>
    <hyperlink ref="E48" location="APP!A1" display="Montants"/>
    <hyperlink ref="E49" location="AJPP!A1" display="Montants"/>
    <hyperlink ref="E47" location="AEEH!A1" display=" Conditions et montants"/>
    <hyperlink ref="E88" location="ASI_cond_gen!A1" display="Conditions générales"/>
    <hyperlink ref="E89" location="ASI_montants!A1" display="Montants"/>
    <hyperlink ref="K15" r:id="rId1" display="a.bozio@ipp.eu ;m.guillot@ipp.eu"/>
    <hyperlink ref="E24" location="AMF_maj!A1" display="Allocation de la mère au foyer (AMF) : Majorations"/>
    <hyperlink ref="E26" location="CF_maj!A1" display="Complément familial (CF) : Majorations"/>
  </hyperlinks>
  <printOptions/>
  <pageMargins left="0.7" right="0.7" top="0.75" bottom="0.75" header="0.3" footer="0.3"/>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dimension ref="A1:AJ9"/>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11.421875" style="22" customWidth="1"/>
    <col min="2" max="2" width="25.00390625" style="22" customWidth="1"/>
    <col min="3" max="3" width="24.421875" style="22" customWidth="1"/>
    <col min="4" max="4" width="56.8515625" style="7" customWidth="1"/>
    <col min="5" max="5" width="15.140625" style="7" customWidth="1"/>
    <col min="6" max="6" width="67.8515625" style="7" customWidth="1"/>
    <col min="7" max="16384" width="11.421875" style="22" customWidth="1"/>
  </cols>
  <sheetData>
    <row r="1" spans="1:6" s="235" customFormat="1" ht="15" hidden="1">
      <c r="A1" s="235" t="s">
        <v>318</v>
      </c>
      <c r="B1" s="235" t="s">
        <v>992</v>
      </c>
      <c r="C1" s="235" t="s">
        <v>991</v>
      </c>
      <c r="D1" s="7"/>
      <c r="E1" s="7"/>
      <c r="F1" s="7"/>
    </row>
    <row r="2" spans="1:6" s="49" customFormat="1" ht="60">
      <c r="A2" s="49" t="s">
        <v>318</v>
      </c>
      <c r="B2" s="49" t="s">
        <v>569</v>
      </c>
      <c r="C2" s="49" t="s">
        <v>570</v>
      </c>
      <c r="D2" s="283" t="s">
        <v>47</v>
      </c>
      <c r="E2" s="283" t="s">
        <v>1097</v>
      </c>
      <c r="F2" s="283" t="s">
        <v>21</v>
      </c>
    </row>
    <row r="3" spans="1:36" s="197" customFormat="1" ht="45">
      <c r="A3" s="209">
        <v>39814</v>
      </c>
      <c r="B3" s="126">
        <v>6</v>
      </c>
      <c r="C3" s="126">
        <v>18</v>
      </c>
      <c r="D3" s="253" t="s">
        <v>967</v>
      </c>
      <c r="E3" s="303" t="s">
        <v>968</v>
      </c>
      <c r="F3" s="302"/>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5" ht="15">
      <c r="A4" s="37">
        <v>39448</v>
      </c>
      <c r="B4" s="52">
        <v>6</v>
      </c>
      <c r="C4" s="52">
        <v>18</v>
      </c>
      <c r="D4" s="34" t="s">
        <v>745</v>
      </c>
      <c r="E4" s="287">
        <v>39802</v>
      </c>
    </row>
    <row r="5" spans="1:6" ht="30">
      <c r="A5" s="37">
        <v>33122</v>
      </c>
      <c r="B5" s="52">
        <v>6</v>
      </c>
      <c r="C5" s="52">
        <v>18</v>
      </c>
      <c r="D5" s="282" t="s">
        <v>746</v>
      </c>
      <c r="E5" s="287">
        <v>33121</v>
      </c>
      <c r="F5" s="7" t="s">
        <v>747</v>
      </c>
    </row>
    <row r="6" spans="1:5" ht="45">
      <c r="A6" s="208">
        <v>28385</v>
      </c>
      <c r="B6" s="52">
        <v>6</v>
      </c>
      <c r="C6" s="52">
        <v>16</v>
      </c>
      <c r="D6" s="282" t="s">
        <v>748</v>
      </c>
      <c r="E6" s="56" t="s">
        <v>749</v>
      </c>
    </row>
    <row r="7" spans="1:5" ht="45">
      <c r="A7" s="208">
        <v>27990</v>
      </c>
      <c r="B7" s="52">
        <v>6</v>
      </c>
      <c r="C7" s="52">
        <v>16</v>
      </c>
      <c r="D7" s="282" t="s">
        <v>750</v>
      </c>
      <c r="E7" s="56" t="s">
        <v>751</v>
      </c>
    </row>
    <row r="8" spans="1:6" ht="45">
      <c r="A8" s="208">
        <v>27990</v>
      </c>
      <c r="B8" s="52">
        <v>6</v>
      </c>
      <c r="C8" s="52">
        <v>16</v>
      </c>
      <c r="D8" s="282" t="s">
        <v>1081</v>
      </c>
      <c r="E8" s="56" t="s">
        <v>752</v>
      </c>
      <c r="F8" s="7" t="s">
        <v>753</v>
      </c>
    </row>
    <row r="9" spans="1:3" ht="105">
      <c r="A9" s="49" t="s">
        <v>21</v>
      </c>
      <c r="B9" s="32" t="s">
        <v>111</v>
      </c>
      <c r="C9" s="32" t="s">
        <v>1082</v>
      </c>
    </row>
  </sheetData>
  <hyperlinks>
    <hyperlink ref="D3" r:id="rId1" display="http://legifrance.gouv.fr/affichTexteArticle.do;jsessionid=39696D44F7A7ADD5A446B938F9D462E7.tpdjo17v_1?cidTexte=JORFTEXT000019278178&amp;idArticle=LEGIARTI000019281027&amp;dateTexte=20130916&amp;categorieLien=id - LEGIARTI000019281027"/>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G23"/>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D19" sqref="D19"/>
    </sheetView>
  </sheetViews>
  <sheetFormatPr defaultColWidth="11.421875" defaultRowHeight="15"/>
  <cols>
    <col min="1" max="1" width="17.140625" style="22" customWidth="1"/>
    <col min="2" max="2" width="35.57421875" style="22" customWidth="1"/>
    <col min="3" max="4" width="28.7109375" style="22" customWidth="1"/>
    <col min="5" max="5" width="57.140625" style="22" customWidth="1"/>
    <col min="6" max="6" width="19.421875" style="22" customWidth="1"/>
    <col min="7" max="7" width="79.421875" style="22" customWidth="1"/>
    <col min="8" max="16384" width="11.421875" style="22" customWidth="1"/>
  </cols>
  <sheetData>
    <row r="1" spans="1:4" ht="15" hidden="1">
      <c r="A1" s="55" t="s">
        <v>555</v>
      </c>
      <c r="B1" s="107" t="s">
        <v>424</v>
      </c>
      <c r="C1" s="107" t="s">
        <v>425</v>
      </c>
      <c r="D1" s="107" t="s">
        <v>426</v>
      </c>
    </row>
    <row r="2" spans="1:4" s="221" customFormat="1" ht="15" hidden="1">
      <c r="A2" s="55"/>
      <c r="B2" s="204" t="s">
        <v>424</v>
      </c>
      <c r="C2" s="204" t="s">
        <v>425</v>
      </c>
      <c r="D2" s="204" t="s">
        <v>426</v>
      </c>
    </row>
    <row r="3" spans="1:7" s="49" customFormat="1" ht="30">
      <c r="A3" s="49" t="s">
        <v>318</v>
      </c>
      <c r="B3" s="49" t="s">
        <v>345</v>
      </c>
      <c r="C3" s="49" t="s">
        <v>346</v>
      </c>
      <c r="D3" s="49" t="s">
        <v>347</v>
      </c>
      <c r="E3" s="49" t="s">
        <v>47</v>
      </c>
      <c r="F3" s="49" t="s">
        <v>1097</v>
      </c>
      <c r="G3" s="49" t="s">
        <v>21</v>
      </c>
    </row>
    <row r="4" spans="1:33" s="197" customFormat="1" ht="15">
      <c r="A4" s="37">
        <v>41155</v>
      </c>
      <c r="B4" s="210">
        <v>0.8972</v>
      </c>
      <c r="C4" s="210">
        <v>0.9467</v>
      </c>
      <c r="D4" s="210">
        <v>0.9795</v>
      </c>
      <c r="E4" s="67" t="s">
        <v>969</v>
      </c>
      <c r="F4" s="127">
        <v>41090</v>
      </c>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7" ht="47.25" customHeight="1">
      <c r="A5" s="37">
        <v>39663</v>
      </c>
      <c r="B5" s="62">
        <v>0.725</v>
      </c>
      <c r="C5" s="62">
        <v>0.7649</v>
      </c>
      <c r="D5" s="62">
        <v>0.7915</v>
      </c>
      <c r="E5" s="33" t="s">
        <v>89</v>
      </c>
      <c r="F5" s="56" t="s">
        <v>14</v>
      </c>
      <c r="G5" s="6" t="s">
        <v>87</v>
      </c>
    </row>
    <row r="6" spans="1:7" ht="15">
      <c r="A6" s="35">
        <v>37104</v>
      </c>
      <c r="B6" s="62">
        <v>0.7322</v>
      </c>
      <c r="C6" s="62">
        <v>0.7322</v>
      </c>
      <c r="D6" s="62">
        <v>0.7322</v>
      </c>
      <c r="E6" s="63" t="s">
        <v>88</v>
      </c>
      <c r="F6" s="53">
        <v>37107</v>
      </c>
      <c r="G6" s="22" t="s">
        <v>45</v>
      </c>
    </row>
    <row r="7" spans="1:6" ht="15">
      <c r="A7" s="35">
        <v>35643</v>
      </c>
      <c r="B7" s="62">
        <v>0.2</v>
      </c>
      <c r="C7" s="62">
        <v>0.2</v>
      </c>
      <c r="D7" s="62">
        <v>0.2</v>
      </c>
      <c r="E7" s="63" t="s">
        <v>754</v>
      </c>
      <c r="F7" s="53">
        <v>35665</v>
      </c>
    </row>
    <row r="8" spans="1:7" ht="15">
      <c r="A8" s="35">
        <v>34912</v>
      </c>
      <c r="B8" s="62">
        <v>0.32227497270282884</v>
      </c>
      <c r="C8" s="62">
        <v>0.3223</v>
      </c>
      <c r="D8" s="62">
        <v>0.3223</v>
      </c>
      <c r="E8" s="63" t="s">
        <v>755</v>
      </c>
      <c r="F8" s="53">
        <v>34923</v>
      </c>
      <c r="G8" s="22" t="s">
        <v>943</v>
      </c>
    </row>
    <row r="9" spans="1:6" ht="15">
      <c r="A9" s="35">
        <v>33086</v>
      </c>
      <c r="B9" s="62">
        <v>0.2</v>
      </c>
      <c r="C9" s="62">
        <v>0.2</v>
      </c>
      <c r="D9" s="62">
        <v>0.2</v>
      </c>
      <c r="E9" s="63" t="s">
        <v>756</v>
      </c>
      <c r="F9" s="53">
        <v>33065</v>
      </c>
    </row>
    <row r="10" spans="1:7" ht="15">
      <c r="A10" s="37">
        <v>31625</v>
      </c>
      <c r="B10" s="62">
        <v>0.2</v>
      </c>
      <c r="C10" s="62">
        <v>0.2</v>
      </c>
      <c r="D10" s="62">
        <v>0.2</v>
      </c>
      <c r="E10" s="64" t="s">
        <v>757</v>
      </c>
      <c r="F10" s="56">
        <v>31402</v>
      </c>
      <c r="G10" s="6"/>
    </row>
    <row r="11" spans="1:7" ht="45">
      <c r="A11" s="37">
        <v>28491</v>
      </c>
      <c r="B11" s="301"/>
      <c r="C11" s="62">
        <v>0.2</v>
      </c>
      <c r="D11" s="62">
        <v>0.2</v>
      </c>
      <c r="E11" s="153" t="s">
        <v>750</v>
      </c>
      <c r="F11" s="56" t="s">
        <v>751</v>
      </c>
      <c r="G11" s="6"/>
    </row>
    <row r="12" spans="1:7" ht="165">
      <c r="A12" s="49" t="s">
        <v>21</v>
      </c>
      <c r="B12" s="33" t="s">
        <v>112</v>
      </c>
      <c r="C12" s="33" t="s">
        <v>114</v>
      </c>
      <c r="D12" s="33" t="s">
        <v>113</v>
      </c>
      <c r="G12" s="6" t="s">
        <v>948</v>
      </c>
    </row>
    <row r="15" ht="15">
      <c r="B15" s="200"/>
    </row>
    <row r="16" ht="15">
      <c r="B16" s="87"/>
    </row>
    <row r="17" spans="2:3" ht="15">
      <c r="B17" s="27"/>
      <c r="C17" s="224"/>
    </row>
    <row r="18" spans="2:3" ht="15">
      <c r="B18" s="27"/>
      <c r="C18" s="224"/>
    </row>
    <row r="19" ht="15">
      <c r="B19" s="27"/>
    </row>
    <row r="20" ht="15">
      <c r="B20" s="27"/>
    </row>
    <row r="21" ht="15">
      <c r="B21" s="27"/>
    </row>
    <row r="22" ht="15">
      <c r="B22" s="27"/>
    </row>
    <row r="23" ht="15">
      <c r="B23" s="27"/>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3"/>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11.421875" style="22" customWidth="1"/>
    <col min="2" max="2" width="20.8515625" style="22" customWidth="1"/>
    <col min="3" max="3" width="31.421875" style="22" customWidth="1"/>
    <col min="4" max="4" width="14.7109375" style="22" customWidth="1"/>
    <col min="5" max="5" width="45.28125" style="22" customWidth="1"/>
    <col min="6" max="16384" width="11.421875" style="22" customWidth="1"/>
  </cols>
  <sheetData>
    <row r="1" spans="1:2" ht="15" hidden="1">
      <c r="A1" s="55" t="s">
        <v>555</v>
      </c>
      <c r="B1" s="108" t="s">
        <v>427</v>
      </c>
    </row>
    <row r="2" spans="1:2" s="221" customFormat="1" ht="15" hidden="1">
      <c r="A2" s="55"/>
      <c r="B2" s="199" t="s">
        <v>427</v>
      </c>
    </row>
    <row r="3" spans="1:5" s="49" customFormat="1" ht="45">
      <c r="A3" s="49" t="s">
        <v>318</v>
      </c>
      <c r="B3" s="49" t="s">
        <v>299</v>
      </c>
      <c r="C3" s="49" t="s">
        <v>47</v>
      </c>
      <c r="D3" s="49" t="s">
        <v>1097</v>
      </c>
      <c r="E3" s="49" t="s">
        <v>21</v>
      </c>
    </row>
    <row r="4" spans="1:5" ht="75">
      <c r="A4" s="37">
        <v>37104</v>
      </c>
      <c r="B4" s="58">
        <v>0</v>
      </c>
      <c r="C4" s="7"/>
      <c r="D4" s="52"/>
      <c r="E4" s="6" t="s">
        <v>1022</v>
      </c>
    </row>
    <row r="5" spans="1:6" ht="15">
      <c r="A5" s="37">
        <v>36748</v>
      </c>
      <c r="B5" s="58">
        <v>1170.16</v>
      </c>
      <c r="C5" s="7" t="s">
        <v>13</v>
      </c>
      <c r="D5" s="53">
        <v>36747</v>
      </c>
      <c r="E5" s="28"/>
      <c r="F5" s="149"/>
    </row>
    <row r="6" spans="1:6" ht="15">
      <c r="A6" s="37">
        <v>36384</v>
      </c>
      <c r="B6" s="58">
        <v>1173.14</v>
      </c>
      <c r="C6" s="7" t="s">
        <v>12</v>
      </c>
      <c r="D6" s="53">
        <v>36383</v>
      </c>
      <c r="E6" s="28"/>
      <c r="F6" s="149"/>
    </row>
    <row r="7" spans="1:5" ht="15">
      <c r="A7" s="37">
        <v>36029</v>
      </c>
      <c r="B7" s="58">
        <v>1176.13</v>
      </c>
      <c r="C7" s="7" t="s">
        <v>11</v>
      </c>
      <c r="D7" s="53">
        <v>36028</v>
      </c>
      <c r="E7" s="7"/>
    </row>
    <row r="8" spans="1:9" ht="15">
      <c r="A8" s="37">
        <v>35666</v>
      </c>
      <c r="B8" s="58">
        <v>1178.3</v>
      </c>
      <c r="C8" s="7" t="s">
        <v>10</v>
      </c>
      <c r="D8" s="53">
        <v>35665</v>
      </c>
      <c r="E8" s="28"/>
      <c r="F8" s="149"/>
      <c r="G8" s="149"/>
      <c r="H8" s="149"/>
      <c r="I8" s="149"/>
    </row>
    <row r="9" spans="1:7" ht="15">
      <c r="A9" s="208">
        <v>35298</v>
      </c>
      <c r="B9" s="58">
        <v>584.206</v>
      </c>
      <c r="C9" s="7" t="s">
        <v>758</v>
      </c>
      <c r="D9" s="53">
        <v>35297</v>
      </c>
      <c r="E9" s="28"/>
      <c r="F9" s="149"/>
      <c r="G9" s="149"/>
    </row>
    <row r="10" spans="1:7" ht="15">
      <c r="A10" s="208">
        <v>34923</v>
      </c>
      <c r="B10" s="58">
        <v>830</v>
      </c>
      <c r="C10" s="7" t="s">
        <v>759</v>
      </c>
      <c r="D10" s="53">
        <v>34923</v>
      </c>
      <c r="E10" s="28"/>
      <c r="F10" s="149"/>
      <c r="G10" s="149"/>
    </row>
    <row r="11" spans="1:5" ht="15">
      <c r="A11" s="208">
        <v>34558</v>
      </c>
      <c r="B11" s="58">
        <v>1089</v>
      </c>
      <c r="C11" s="7" t="s">
        <v>760</v>
      </c>
      <c r="D11" s="53">
        <v>34558</v>
      </c>
      <c r="E11" s="150"/>
    </row>
    <row r="12" spans="1:4" ht="15">
      <c r="A12" s="208">
        <v>34207</v>
      </c>
      <c r="B12" s="58">
        <v>1097</v>
      </c>
      <c r="C12" s="7" t="s">
        <v>761</v>
      </c>
      <c r="D12" s="53">
        <v>34207</v>
      </c>
    </row>
    <row r="13" spans="1:4" ht="15">
      <c r="A13" s="208">
        <v>28385</v>
      </c>
      <c r="B13" s="52">
        <v>300</v>
      </c>
      <c r="C13" s="7" t="s">
        <v>762</v>
      </c>
      <c r="D13" s="53">
        <v>28384</v>
      </c>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2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F22" sqref="F22"/>
    </sheetView>
  </sheetViews>
  <sheetFormatPr defaultColWidth="11.421875" defaultRowHeight="15"/>
  <cols>
    <col min="1" max="1" width="11.421875" style="22" customWidth="1"/>
    <col min="2" max="2" width="30.8515625" style="22" customWidth="1"/>
    <col min="3" max="3" width="20.8515625" style="22" customWidth="1"/>
    <col min="4" max="4" width="31.8515625" style="22" customWidth="1"/>
    <col min="5" max="5" width="10.8515625" style="22" customWidth="1"/>
    <col min="6" max="6" width="46.140625" style="22" customWidth="1"/>
    <col min="7" max="7" width="37.57421875" style="22" customWidth="1"/>
    <col min="8" max="8" width="15.8515625" style="22" customWidth="1"/>
    <col min="9" max="16384" width="11.421875" style="22" customWidth="1"/>
  </cols>
  <sheetData>
    <row r="1" spans="1:3" ht="15" hidden="1">
      <c r="A1" s="55" t="s">
        <v>555</v>
      </c>
      <c r="B1" s="199" t="s">
        <v>428</v>
      </c>
      <c r="C1" s="199" t="s">
        <v>429</v>
      </c>
    </row>
    <row r="2" spans="1:8" s="49" customFormat="1" ht="60">
      <c r="A2" s="49" t="s">
        <v>318</v>
      </c>
      <c r="B2" s="49" t="s">
        <v>1337</v>
      </c>
      <c r="C2" s="49" t="s">
        <v>348</v>
      </c>
      <c r="D2" s="49" t="s">
        <v>1083</v>
      </c>
      <c r="E2" s="49" t="s">
        <v>1097</v>
      </c>
      <c r="F2" s="49" t="s">
        <v>21</v>
      </c>
      <c r="G2" s="49" t="s">
        <v>1075</v>
      </c>
      <c r="H2" s="49" t="s">
        <v>1097</v>
      </c>
    </row>
    <row r="3" spans="1:7" s="50" customFormat="1" ht="15.75" customHeight="1">
      <c r="A3" s="37">
        <v>41640</v>
      </c>
      <c r="B3" s="206">
        <v>18567</v>
      </c>
      <c r="C3" s="151">
        <v>0.3</v>
      </c>
      <c r="D3" s="128" t="s">
        <v>989</v>
      </c>
      <c r="G3" s="254" t="s">
        <v>989</v>
      </c>
    </row>
    <row r="4" spans="1:8" s="197" customFormat="1" ht="15">
      <c r="A4" s="37">
        <v>41275</v>
      </c>
      <c r="B4" s="206">
        <v>18221</v>
      </c>
      <c r="C4" s="151">
        <f>5354/17846</f>
        <v>0.30001120699316375</v>
      </c>
      <c r="D4" s="128" t="s">
        <v>966</v>
      </c>
      <c r="E4" s="127">
        <v>41231</v>
      </c>
      <c r="F4" s="50"/>
      <c r="G4" s="254" t="s">
        <v>966</v>
      </c>
      <c r="H4" s="127">
        <v>41231</v>
      </c>
    </row>
    <row r="5" spans="1:9" ht="15">
      <c r="A5" s="37">
        <v>40909</v>
      </c>
      <c r="B5" s="27">
        <v>17846</v>
      </c>
      <c r="C5" s="72">
        <f>5354/17846</f>
        <v>0.30001120699316375</v>
      </c>
      <c r="D5" s="63"/>
      <c r="E5" s="73"/>
      <c r="F5" s="68"/>
      <c r="G5" s="68" t="s">
        <v>280</v>
      </c>
      <c r="H5" s="71"/>
      <c r="I5" s="7"/>
    </row>
    <row r="6" spans="1:9" s="10" customFormat="1" ht="15">
      <c r="A6" s="37">
        <v>40544</v>
      </c>
      <c r="B6" s="97">
        <v>17669</v>
      </c>
      <c r="C6" s="151">
        <f>5301/17669</f>
        <v>0.3000169788895806</v>
      </c>
      <c r="D6" s="151">
        <f>5301/17669</f>
        <v>0.3000169788895806</v>
      </c>
      <c r="E6" s="152"/>
      <c r="F6" s="20"/>
      <c r="G6" s="20" t="s">
        <v>31</v>
      </c>
      <c r="H6" s="140">
        <v>40179</v>
      </c>
      <c r="I6" s="48"/>
    </row>
    <row r="7" spans="1:9" ht="15">
      <c r="A7" s="37">
        <v>40179</v>
      </c>
      <c r="B7" s="27">
        <v>17651</v>
      </c>
      <c r="C7" s="72">
        <v>0.3</v>
      </c>
      <c r="D7" s="63"/>
      <c r="E7" s="73"/>
      <c r="F7" s="68"/>
      <c r="G7" s="68" t="s">
        <v>30</v>
      </c>
      <c r="H7" s="71">
        <v>40178</v>
      </c>
      <c r="I7" s="7"/>
    </row>
    <row r="8" spans="1:9" ht="15">
      <c r="A8" s="37">
        <v>39814</v>
      </c>
      <c r="B8" s="27">
        <v>17170</v>
      </c>
      <c r="C8" s="72">
        <v>0.3</v>
      </c>
      <c r="D8" s="63"/>
      <c r="E8" s="73"/>
      <c r="F8" s="68"/>
      <c r="G8" s="68" t="s">
        <v>46</v>
      </c>
      <c r="H8" s="71">
        <v>39814</v>
      </c>
      <c r="I8" s="7"/>
    </row>
    <row r="9" spans="1:9" ht="30">
      <c r="A9" s="37">
        <v>39731</v>
      </c>
      <c r="B9" s="27">
        <v>18947</v>
      </c>
      <c r="C9" s="72">
        <f>5684/18947</f>
        <v>0.29999472211959677</v>
      </c>
      <c r="D9" s="64" t="s">
        <v>763</v>
      </c>
      <c r="E9" s="71">
        <v>39662</v>
      </c>
      <c r="F9" s="68"/>
      <c r="G9" s="68" t="s">
        <v>764</v>
      </c>
      <c r="H9" s="71">
        <v>39730</v>
      </c>
      <c r="I9" s="7"/>
    </row>
    <row r="10" spans="1:9" ht="15">
      <c r="A10" s="37">
        <v>39264</v>
      </c>
      <c r="B10" s="27">
        <v>16916</v>
      </c>
      <c r="C10" s="72">
        <v>0.3</v>
      </c>
      <c r="D10" s="63"/>
      <c r="E10" s="73"/>
      <c r="F10" s="68"/>
      <c r="G10" s="68" t="s">
        <v>29</v>
      </c>
      <c r="H10" s="71">
        <v>39275</v>
      </c>
      <c r="I10" s="7"/>
    </row>
    <row r="11" spans="1:9" ht="15">
      <c r="A11" s="37">
        <v>38899</v>
      </c>
      <c r="B11" s="27">
        <v>13307</v>
      </c>
      <c r="C11" s="72">
        <v>0.3</v>
      </c>
      <c r="D11" s="63"/>
      <c r="E11" s="73"/>
      <c r="F11" s="68"/>
      <c r="G11" s="68" t="s">
        <v>50</v>
      </c>
      <c r="H11" s="71">
        <v>38917</v>
      </c>
      <c r="I11" s="7"/>
    </row>
    <row r="12" spans="1:9" ht="15">
      <c r="A12" s="37">
        <v>38534</v>
      </c>
      <c r="B12" s="27">
        <v>13085</v>
      </c>
      <c r="C12" s="72">
        <v>0.3</v>
      </c>
      <c r="D12" s="63"/>
      <c r="E12" s="73"/>
      <c r="F12" s="68"/>
      <c r="G12" s="68" t="s">
        <v>49</v>
      </c>
      <c r="H12" s="71">
        <v>38567</v>
      </c>
      <c r="I12" s="7"/>
    </row>
    <row r="13" spans="1:9" ht="15">
      <c r="A13" s="37">
        <v>38169</v>
      </c>
      <c r="B13" s="27">
        <v>12866</v>
      </c>
      <c r="C13" s="72">
        <v>0.3</v>
      </c>
      <c r="D13" s="63"/>
      <c r="E13" s="73"/>
      <c r="F13" s="68"/>
      <c r="G13" s="68" t="s">
        <v>28</v>
      </c>
      <c r="H13" s="71">
        <v>38186</v>
      </c>
      <c r="I13" s="7"/>
    </row>
    <row r="14" spans="1:9" ht="15">
      <c r="A14" s="37">
        <v>37803</v>
      </c>
      <c r="B14" s="27">
        <v>12626</v>
      </c>
      <c r="C14" s="72">
        <v>0.3</v>
      </c>
      <c r="D14" s="63"/>
      <c r="E14" s="73"/>
      <c r="F14" s="68"/>
      <c r="G14" s="68" t="s">
        <v>27</v>
      </c>
      <c r="H14" s="71">
        <v>37800</v>
      </c>
      <c r="I14" s="7"/>
    </row>
    <row r="15" spans="1:9" ht="15">
      <c r="A15" s="37">
        <v>37438</v>
      </c>
      <c r="B15" s="27">
        <v>12415</v>
      </c>
      <c r="C15" s="72">
        <v>0.3</v>
      </c>
      <c r="D15" s="63"/>
      <c r="E15" s="73"/>
      <c r="F15" s="68"/>
      <c r="G15" s="68" t="s">
        <v>51</v>
      </c>
      <c r="H15" s="71">
        <v>37378</v>
      </c>
      <c r="I15" s="7"/>
    </row>
    <row r="16" spans="1:9" ht="75">
      <c r="A16" s="37">
        <v>37073</v>
      </c>
      <c r="B16" s="28">
        <v>80153</v>
      </c>
      <c r="C16" s="72">
        <v>0.3</v>
      </c>
      <c r="D16" s="63"/>
      <c r="E16" s="73"/>
      <c r="F16" s="70" t="s">
        <v>274</v>
      </c>
      <c r="G16" s="68" t="s">
        <v>52</v>
      </c>
      <c r="H16" s="71">
        <v>37071</v>
      </c>
      <c r="I16" s="7"/>
    </row>
    <row r="17" spans="1:9" ht="15">
      <c r="A17" s="37">
        <v>36708</v>
      </c>
      <c r="B17" s="28">
        <v>78891</v>
      </c>
      <c r="C17" s="72">
        <v>0.3</v>
      </c>
      <c r="D17" s="63"/>
      <c r="E17" s="73"/>
      <c r="F17" s="68"/>
      <c r="G17" s="68" t="s">
        <v>53</v>
      </c>
      <c r="H17" s="71">
        <v>36708</v>
      </c>
      <c r="I17" s="7"/>
    </row>
    <row r="18" spans="1:9" ht="15">
      <c r="A18" s="37">
        <v>36342</v>
      </c>
      <c r="B18" s="28">
        <v>78499</v>
      </c>
      <c r="C18" s="72">
        <v>0.3</v>
      </c>
      <c r="D18" s="63"/>
      <c r="E18" s="71"/>
      <c r="F18" s="68"/>
      <c r="G18" s="68" t="s">
        <v>26</v>
      </c>
      <c r="H18" s="71">
        <v>36340</v>
      </c>
      <c r="I18" s="7"/>
    </row>
    <row r="19" spans="1:9" ht="15">
      <c r="A19" s="37">
        <v>35977</v>
      </c>
      <c r="B19" s="28">
        <v>78031</v>
      </c>
      <c r="C19" s="72">
        <v>0.3</v>
      </c>
      <c r="D19" s="63"/>
      <c r="E19" s="73"/>
      <c r="F19" s="68"/>
      <c r="G19" s="255" t="s">
        <v>1023</v>
      </c>
      <c r="H19" s="73"/>
      <c r="I19" s="7"/>
    </row>
    <row r="20" spans="1:9" ht="15">
      <c r="A20" s="37">
        <v>35612</v>
      </c>
      <c r="B20" s="28">
        <v>77182</v>
      </c>
      <c r="C20" s="72">
        <v>0.3</v>
      </c>
      <c r="F20" s="70"/>
      <c r="G20" s="68" t="s">
        <v>25</v>
      </c>
      <c r="H20" s="71">
        <v>35577</v>
      </c>
      <c r="I20" s="7"/>
    </row>
    <row r="21" spans="1:8" s="52" customFormat="1" ht="15">
      <c r="A21" s="37">
        <v>31594</v>
      </c>
      <c r="B21" s="73">
        <v>72104</v>
      </c>
      <c r="C21" s="123">
        <f>16639/72104</f>
        <v>0.23076389659380894</v>
      </c>
      <c r="D21" s="64"/>
      <c r="E21" s="71"/>
      <c r="G21" s="73"/>
      <c r="H21" s="73"/>
    </row>
    <row r="22" spans="1:8" s="52" customFormat="1" ht="75">
      <c r="A22" s="37">
        <v>28684</v>
      </c>
      <c r="B22" s="360">
        <v>25500</v>
      </c>
      <c r="C22" s="123">
        <v>0.3</v>
      </c>
      <c r="D22" s="64" t="s">
        <v>306</v>
      </c>
      <c r="E22" s="71">
        <v>31402</v>
      </c>
      <c r="F22" s="333" t="s">
        <v>1084</v>
      </c>
      <c r="G22" s="73"/>
      <c r="H22" s="73"/>
    </row>
    <row r="23" spans="1:8" s="52" customFormat="1" ht="15">
      <c r="A23" s="53"/>
      <c r="B23" s="73"/>
      <c r="C23" s="123"/>
      <c r="D23" s="123"/>
      <c r="E23" s="73"/>
      <c r="F23" s="73"/>
      <c r="G23" s="73"/>
      <c r="H23" s="73"/>
    </row>
    <row r="24" spans="2:9" ht="15">
      <c r="B24" s="7"/>
      <c r="C24" s="7"/>
      <c r="D24" s="7"/>
      <c r="E24" s="7"/>
      <c r="F24" s="7"/>
      <c r="G24" s="7"/>
      <c r="H24" s="7"/>
      <c r="I24" s="7"/>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7"/>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4" sqref="A4"/>
    </sheetView>
  </sheetViews>
  <sheetFormatPr defaultColWidth="11.421875" defaultRowHeight="15"/>
  <cols>
    <col min="1" max="1" width="25.00390625" style="22" customWidth="1"/>
    <col min="2" max="2" width="26.421875" style="0" customWidth="1"/>
    <col min="3" max="3" width="67.8515625" style="0" customWidth="1"/>
    <col min="4" max="4" width="27.28125" style="0" customWidth="1"/>
    <col min="5" max="5" width="70.57421875" style="0" customWidth="1"/>
  </cols>
  <sheetData>
    <row r="1" spans="1:2" s="22" customFormat="1" ht="15" hidden="1">
      <c r="A1" s="55" t="s">
        <v>555</v>
      </c>
      <c r="B1" s="100" t="s">
        <v>430</v>
      </c>
    </row>
    <row r="2" spans="1:5" s="49" customFormat="1" ht="30">
      <c r="A2" s="49" t="s">
        <v>318</v>
      </c>
      <c r="B2" s="49" t="s">
        <v>90</v>
      </c>
      <c r="C2" s="49" t="s">
        <v>47</v>
      </c>
      <c r="D2" s="49" t="s">
        <v>1097</v>
      </c>
      <c r="E2" s="49" t="s">
        <v>21</v>
      </c>
    </row>
    <row r="3" spans="1:5" ht="15">
      <c r="A3" s="37">
        <v>37477</v>
      </c>
      <c r="B3" s="66">
        <v>15</v>
      </c>
      <c r="C3" s="102" t="s">
        <v>91</v>
      </c>
      <c r="D3" s="71">
        <v>37476</v>
      </c>
      <c r="E3" s="102" t="s">
        <v>276</v>
      </c>
    </row>
    <row r="4" spans="1:5" ht="15">
      <c r="A4" s="37">
        <v>31413</v>
      </c>
      <c r="B4" s="65">
        <v>0</v>
      </c>
      <c r="C4" s="73"/>
      <c r="D4" s="73"/>
      <c r="E4" s="73"/>
    </row>
    <row r="6" ht="18.75">
      <c r="A6" s="4"/>
    </row>
    <row r="7" ht="15">
      <c r="A7" s="5"/>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13"/>
  <sheetViews>
    <sheetView workbookViewId="0" topLeftCell="A2">
      <selection activeCell="B8" sqref="B8:B9"/>
    </sheetView>
  </sheetViews>
  <sheetFormatPr defaultColWidth="11.421875" defaultRowHeight="15"/>
  <cols>
    <col min="1" max="1" width="11.421875" style="22" customWidth="1"/>
    <col min="2" max="2" width="17.28125" style="22" bestFit="1" customWidth="1"/>
    <col min="3" max="8" width="13.8515625" style="22" customWidth="1"/>
    <col min="9" max="9" width="30.28125" style="22" customWidth="1"/>
    <col min="10" max="10" width="11.421875" style="22" customWidth="1"/>
    <col min="11" max="11" width="53.8515625" style="22" customWidth="1"/>
    <col min="12" max="16384" width="11.421875" style="22" customWidth="1"/>
  </cols>
  <sheetData>
    <row r="1" spans="1:8" s="357" customFormat="1" ht="15" hidden="1">
      <c r="A1" s="357" t="s">
        <v>555</v>
      </c>
      <c r="B1" s="357" t="s">
        <v>1230</v>
      </c>
      <c r="C1" s="357" t="s">
        <v>1231</v>
      </c>
      <c r="D1" s="357" t="s">
        <v>1232</v>
      </c>
      <c r="E1" s="357" t="s">
        <v>1233</v>
      </c>
      <c r="F1" s="357" t="s">
        <v>1234</v>
      </c>
      <c r="G1" s="357" t="s">
        <v>1235</v>
      </c>
      <c r="H1" s="357" t="s">
        <v>1236</v>
      </c>
    </row>
    <row r="2" spans="1:11" s="49" customFormat="1" ht="60">
      <c r="A2" s="49" t="s">
        <v>318</v>
      </c>
      <c r="B2" s="49" t="s">
        <v>775</v>
      </c>
      <c r="C2" s="49" t="s">
        <v>774</v>
      </c>
      <c r="D2" s="49" t="s">
        <v>773</v>
      </c>
      <c r="E2" s="49" t="s">
        <v>772</v>
      </c>
      <c r="F2" s="49" t="s">
        <v>771</v>
      </c>
      <c r="G2" s="49" t="s">
        <v>770</v>
      </c>
      <c r="H2" s="49" t="s">
        <v>769</v>
      </c>
      <c r="I2" s="49" t="s">
        <v>47</v>
      </c>
      <c r="J2" s="49" t="s">
        <v>1097</v>
      </c>
      <c r="K2" s="49" t="s">
        <v>21</v>
      </c>
    </row>
    <row r="3" spans="1:11" s="284" customFormat="1" ht="15">
      <c r="A3" s="37">
        <v>31048</v>
      </c>
      <c r="B3" s="297"/>
      <c r="C3" s="298"/>
      <c r="D3" s="296"/>
      <c r="E3" s="296"/>
      <c r="F3" s="296"/>
      <c r="G3" s="296"/>
      <c r="H3" s="296"/>
      <c r="I3" s="299"/>
      <c r="J3" s="300"/>
      <c r="K3" s="405" t="s">
        <v>1043</v>
      </c>
    </row>
    <row r="4" spans="1:11" ht="30">
      <c r="A4" s="37">
        <v>30317</v>
      </c>
      <c r="B4" s="119">
        <v>2.42</v>
      </c>
      <c r="C4" s="52">
        <v>3</v>
      </c>
      <c r="D4" s="142">
        <v>1.71</v>
      </c>
      <c r="E4" s="142">
        <v>0.355</v>
      </c>
      <c r="F4" s="142">
        <v>1.845</v>
      </c>
      <c r="G4" s="142">
        <v>2.13</v>
      </c>
      <c r="H4" s="142"/>
      <c r="I4" s="33" t="s">
        <v>768</v>
      </c>
      <c r="J4" s="56">
        <v>30315</v>
      </c>
      <c r="K4" s="405"/>
    </row>
    <row r="5" spans="1:11" s="263" customFormat="1" ht="45">
      <c r="A5" s="257">
        <v>29403</v>
      </c>
      <c r="B5" s="258">
        <v>2.6</v>
      </c>
      <c r="C5" s="259">
        <v>3</v>
      </c>
      <c r="D5" s="260">
        <v>1.84</v>
      </c>
      <c r="E5" s="260">
        <v>0.38</v>
      </c>
      <c r="F5" s="260">
        <v>0</v>
      </c>
      <c r="G5" s="260">
        <v>4.57</v>
      </c>
      <c r="H5" s="260">
        <v>1.98</v>
      </c>
      <c r="I5" s="33" t="s">
        <v>1026</v>
      </c>
      <c r="J5" s="261">
        <v>29420</v>
      </c>
      <c r="K5" s="262" t="s">
        <v>1338</v>
      </c>
    </row>
    <row r="6" spans="1:11" ht="15">
      <c r="A6" s="37">
        <v>29099</v>
      </c>
      <c r="B6" s="119">
        <v>2.6</v>
      </c>
      <c r="C6" s="52">
        <v>3</v>
      </c>
      <c r="D6" s="142">
        <v>1.3</v>
      </c>
      <c r="E6" s="142">
        <v>0.65</v>
      </c>
      <c r="F6" s="142">
        <v>0</v>
      </c>
      <c r="G6" s="142">
        <v>0</v>
      </c>
      <c r="H6" s="142">
        <v>1.98</v>
      </c>
      <c r="I6" s="33" t="s">
        <v>767</v>
      </c>
      <c r="J6" s="56">
        <v>29096</v>
      </c>
      <c r="K6" s="33"/>
    </row>
    <row r="7" spans="1:11" ht="30">
      <c r="A7" s="37">
        <v>27509</v>
      </c>
      <c r="B7" s="119">
        <v>2.6</v>
      </c>
      <c r="C7" s="52">
        <v>3</v>
      </c>
      <c r="D7" s="142">
        <v>1.3</v>
      </c>
      <c r="E7" s="142">
        <v>0.65</v>
      </c>
      <c r="F7" s="142">
        <v>0</v>
      </c>
      <c r="G7" s="142">
        <v>0</v>
      </c>
      <c r="H7" s="142"/>
      <c r="I7" s="33" t="s">
        <v>766</v>
      </c>
      <c r="J7" s="32" t="s">
        <v>765</v>
      </c>
      <c r="K7" s="52"/>
    </row>
    <row r="8" spans="1:9" ht="15">
      <c r="A8" s="410" t="s">
        <v>1024</v>
      </c>
      <c r="B8" s="13" t="s">
        <v>1025</v>
      </c>
      <c r="C8" s="13"/>
      <c r="D8" s="13"/>
      <c r="E8" s="13"/>
      <c r="F8" s="13"/>
      <c r="G8" s="13"/>
      <c r="H8" s="13"/>
      <c r="I8" s="242"/>
    </row>
    <row r="9" spans="1:9" ht="15">
      <c r="A9" s="410"/>
      <c r="B9" s="13" t="s">
        <v>1085</v>
      </c>
      <c r="C9" s="13"/>
      <c r="D9" s="13"/>
      <c r="E9" s="13"/>
      <c r="F9" s="13"/>
      <c r="G9" s="13"/>
      <c r="H9" s="13"/>
      <c r="I9" s="242"/>
    </row>
    <row r="10" spans="1:5" ht="15">
      <c r="A10" s="48"/>
      <c r="D10" s="256"/>
      <c r="E10" s="256"/>
    </row>
    <row r="11" spans="4:5" ht="15">
      <c r="D11" s="256"/>
      <c r="E11" s="256"/>
    </row>
    <row r="12" spans="4:5" ht="15">
      <c r="D12" s="256"/>
      <c r="E12" s="256"/>
    </row>
    <row r="13" ht="15">
      <c r="D13" s="256"/>
    </row>
  </sheetData>
  <mergeCells count="2">
    <mergeCell ref="A8:A9"/>
    <mergeCell ref="K3:K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6"/>
  <sheetViews>
    <sheetView workbookViewId="0" topLeftCell="A2"/>
  </sheetViews>
  <sheetFormatPr defaultColWidth="11.421875" defaultRowHeight="15"/>
  <cols>
    <col min="1" max="4" width="11.421875" style="22" customWidth="1"/>
    <col min="5" max="5" width="56.8515625" style="22" customWidth="1"/>
    <col min="6" max="6" width="11.140625" style="22" bestFit="1" customWidth="1"/>
    <col min="7" max="7" width="34.57421875" style="22" customWidth="1"/>
    <col min="8" max="16384" width="11.421875" style="22" customWidth="1"/>
  </cols>
  <sheetData>
    <row r="1" spans="1:4" s="357" customFormat="1" ht="15" hidden="1">
      <c r="A1" s="357" t="s">
        <v>555</v>
      </c>
      <c r="B1" s="357" t="s">
        <v>1237</v>
      </c>
      <c r="C1" s="357" t="s">
        <v>1239</v>
      </c>
      <c r="D1" s="357" t="s">
        <v>1238</v>
      </c>
    </row>
    <row r="2" spans="1:7" s="49" customFormat="1" ht="60">
      <c r="A2" s="49" t="s">
        <v>318</v>
      </c>
      <c r="B2" s="49" t="s">
        <v>781</v>
      </c>
      <c r="C2" s="49" t="s">
        <v>780</v>
      </c>
      <c r="D2" s="49" t="s">
        <v>779</v>
      </c>
      <c r="E2" s="49" t="s">
        <v>47</v>
      </c>
      <c r="F2" s="49" t="s">
        <v>1097</v>
      </c>
      <c r="G2" s="49" t="s">
        <v>21</v>
      </c>
    </row>
    <row r="3" spans="1:7" s="241" customFormat="1" ht="30">
      <c r="A3" s="37">
        <v>31048</v>
      </c>
      <c r="B3" s="296"/>
      <c r="C3" s="296"/>
      <c r="D3" s="296"/>
      <c r="E3" s="299"/>
      <c r="F3" s="349"/>
      <c r="G3" s="33" t="s">
        <v>778</v>
      </c>
    </row>
    <row r="4" spans="1:6" s="52" customFormat="1" ht="15">
      <c r="A4" s="37">
        <v>30317</v>
      </c>
      <c r="B4" s="142">
        <v>0.205</v>
      </c>
      <c r="C4" s="142">
        <v>0.205</v>
      </c>
      <c r="D4" s="142">
        <v>0.205</v>
      </c>
      <c r="E4" s="33" t="s">
        <v>1027</v>
      </c>
      <c r="F4" s="56">
        <v>30315</v>
      </c>
    </row>
    <row r="5" spans="1:6" s="52" customFormat="1" ht="15">
      <c r="A5" s="37">
        <v>28491</v>
      </c>
      <c r="B5" s="119">
        <v>0.44</v>
      </c>
      <c r="C5" s="119">
        <v>0.88</v>
      </c>
      <c r="D5" s="119">
        <v>0.66</v>
      </c>
      <c r="E5" s="33" t="s">
        <v>777</v>
      </c>
      <c r="F5" s="56">
        <v>28683</v>
      </c>
    </row>
    <row r="6" spans="1:6" s="52" customFormat="1" ht="15">
      <c r="A6" s="37">
        <v>27973</v>
      </c>
      <c r="B6" s="119">
        <v>0.44</v>
      </c>
      <c r="C6" s="119">
        <v>0.88</v>
      </c>
      <c r="D6" s="119">
        <v>0.66</v>
      </c>
      <c r="E6" s="33" t="s">
        <v>776</v>
      </c>
      <c r="F6" s="53">
        <v>27989</v>
      </c>
    </row>
  </sheetData>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G1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11.421875" style="22" customWidth="1"/>
    <col min="2" max="2" width="36.421875" style="22" customWidth="1"/>
    <col min="3" max="3" width="44.28125" style="22" customWidth="1"/>
    <col min="4" max="4" width="33.421875" style="22" customWidth="1"/>
    <col min="5" max="5" width="62.140625" style="22" customWidth="1"/>
    <col min="6" max="6" width="24.8515625" style="22" customWidth="1"/>
    <col min="7" max="7" width="108.28125" style="22" customWidth="1"/>
    <col min="8" max="16384" width="11.421875" style="22" customWidth="1"/>
  </cols>
  <sheetData>
    <row r="1" spans="1:4" ht="15" hidden="1">
      <c r="A1" s="55" t="s">
        <v>555</v>
      </c>
      <c r="B1" s="22" t="s">
        <v>1240</v>
      </c>
      <c r="C1" s="357" t="s">
        <v>1241</v>
      </c>
      <c r="D1" s="108" t="s">
        <v>417</v>
      </c>
    </row>
    <row r="2" spans="1:7" s="49" customFormat="1" ht="45">
      <c r="A2" s="49" t="s">
        <v>318</v>
      </c>
      <c r="B2" s="49" t="s">
        <v>22</v>
      </c>
      <c r="C2" s="49" t="s">
        <v>572</v>
      </c>
      <c r="D2" s="49" t="s">
        <v>349</v>
      </c>
      <c r="E2" s="49" t="s">
        <v>47</v>
      </c>
      <c r="F2" s="49" t="s">
        <v>1097</v>
      </c>
      <c r="G2" s="49" t="s">
        <v>21</v>
      </c>
    </row>
    <row r="3" spans="1:7" s="7" customFormat="1" ht="15">
      <c r="A3" s="37">
        <v>39074</v>
      </c>
      <c r="B3" s="264"/>
      <c r="C3" s="264"/>
      <c r="D3" s="265"/>
      <c r="E3" s="6" t="s">
        <v>782</v>
      </c>
      <c r="F3" s="56">
        <v>39073</v>
      </c>
      <c r="G3" s="6"/>
    </row>
    <row r="4" spans="1:7" s="7" customFormat="1" ht="15">
      <c r="A4" s="37">
        <v>38539</v>
      </c>
      <c r="B4" s="264"/>
      <c r="C4" s="264"/>
      <c r="D4" s="265"/>
      <c r="E4" s="6" t="s">
        <v>783</v>
      </c>
      <c r="F4" s="56">
        <v>38538</v>
      </c>
      <c r="G4" s="6"/>
    </row>
    <row r="5" spans="1:7" s="7" customFormat="1" ht="45">
      <c r="A5" s="37">
        <v>37987</v>
      </c>
      <c r="B5" s="52">
        <v>0</v>
      </c>
      <c r="C5" s="52">
        <v>0</v>
      </c>
      <c r="D5" s="57">
        <v>0</v>
      </c>
      <c r="E5" s="6" t="s">
        <v>92</v>
      </c>
      <c r="F5" s="56" t="s">
        <v>93</v>
      </c>
      <c r="G5" s="6" t="s">
        <v>300</v>
      </c>
    </row>
    <row r="6" spans="1:7" ht="60">
      <c r="A6" s="37">
        <v>35247</v>
      </c>
      <c r="B6" s="52">
        <v>4</v>
      </c>
      <c r="C6" s="52">
        <v>3</v>
      </c>
      <c r="D6" s="57">
        <v>0.4595</v>
      </c>
      <c r="E6" s="6" t="s">
        <v>784</v>
      </c>
      <c r="F6" s="56" t="s">
        <v>43</v>
      </c>
      <c r="G6" s="7" t="s">
        <v>785</v>
      </c>
    </row>
    <row r="7" spans="1:3" ht="15" hidden="1">
      <c r="A7" s="277"/>
      <c r="B7" s="52"/>
      <c r="C7" s="52"/>
    </row>
    <row r="8" spans="1:3" ht="15" hidden="1">
      <c r="A8" s="277"/>
      <c r="B8" s="52"/>
      <c r="C8" s="52"/>
    </row>
    <row r="9" spans="1:3" ht="15" hidden="1">
      <c r="A9" s="277"/>
      <c r="B9" s="52"/>
      <c r="C9" s="52"/>
    </row>
    <row r="10" spans="1:3" ht="15" hidden="1">
      <c r="A10" s="277"/>
      <c r="B10" s="52"/>
      <c r="C10" s="52"/>
    </row>
    <row r="11" spans="1:3" ht="15" hidden="1">
      <c r="A11" s="277"/>
      <c r="B11" s="52"/>
      <c r="C11" s="52"/>
    </row>
    <row r="12" spans="1:7" ht="45">
      <c r="A12" s="208">
        <v>31778</v>
      </c>
      <c r="B12" s="52">
        <v>3</v>
      </c>
      <c r="C12" s="52">
        <v>3</v>
      </c>
      <c r="D12" s="57">
        <v>0.4595</v>
      </c>
      <c r="E12" s="7" t="s">
        <v>786</v>
      </c>
      <c r="F12" s="56">
        <v>31776</v>
      </c>
      <c r="G12" s="120" t="s">
        <v>1086</v>
      </c>
    </row>
    <row r="13" spans="1:7" s="52" customFormat="1" ht="45">
      <c r="A13" s="37">
        <v>31048</v>
      </c>
      <c r="B13" s="52">
        <v>3</v>
      </c>
      <c r="C13" s="52">
        <v>3</v>
      </c>
      <c r="D13" s="123">
        <v>0.4595</v>
      </c>
      <c r="E13" s="33" t="s">
        <v>787</v>
      </c>
      <c r="F13" s="32" t="s">
        <v>788</v>
      </c>
      <c r="G13" s="333" t="s">
        <v>789</v>
      </c>
    </row>
    <row r="14" spans="1:3" ht="60">
      <c r="A14" s="49" t="s">
        <v>21</v>
      </c>
      <c r="B14" s="32" t="s">
        <v>115</v>
      </c>
      <c r="C14" s="32" t="s">
        <v>116</v>
      </c>
    </row>
  </sheetData>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19"/>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17" sqref="D17"/>
    </sheetView>
  </sheetViews>
  <sheetFormatPr defaultColWidth="11.421875" defaultRowHeight="15"/>
  <cols>
    <col min="2" max="3" width="27.28125" style="0" customWidth="1"/>
    <col min="4" max="4" width="26.57421875" style="0" customWidth="1"/>
    <col min="5" max="5" width="26.28125" style="0" customWidth="1"/>
    <col min="6" max="6" width="58.421875" style="0" customWidth="1"/>
    <col min="7" max="7" width="14.00390625" style="0" customWidth="1"/>
    <col min="8" max="8" width="28.28125" style="0" customWidth="1"/>
    <col min="9" max="9" width="15.421875" style="0" customWidth="1"/>
    <col min="10" max="10" width="72.8515625" style="0" customWidth="1"/>
  </cols>
  <sheetData>
    <row r="1" spans="1:5" s="22" customFormat="1" ht="15" hidden="1">
      <c r="A1" s="55" t="s">
        <v>555</v>
      </c>
      <c r="B1" s="108" t="s">
        <v>526</v>
      </c>
      <c r="C1" s="108" t="s">
        <v>527</v>
      </c>
      <c r="D1" s="292" t="s">
        <v>528</v>
      </c>
      <c r="E1" s="292" t="s">
        <v>529</v>
      </c>
    </row>
    <row r="2" spans="1:10" s="49" customFormat="1" ht="60">
      <c r="A2" s="49" t="s">
        <v>318</v>
      </c>
      <c r="B2" s="49" t="s">
        <v>1332</v>
      </c>
      <c r="C2" s="49" t="s">
        <v>1333</v>
      </c>
      <c r="D2" s="49" t="s">
        <v>343</v>
      </c>
      <c r="E2" s="49" t="s">
        <v>344</v>
      </c>
      <c r="F2" s="49" t="s">
        <v>47</v>
      </c>
      <c r="G2" s="49" t="s">
        <v>1097</v>
      </c>
      <c r="H2" s="49" t="s">
        <v>571</v>
      </c>
      <c r="I2" s="49" t="s">
        <v>1097</v>
      </c>
      <c r="J2" s="49" t="s">
        <v>21</v>
      </c>
    </row>
    <row r="3" spans="1:10" ht="45">
      <c r="A3" s="37">
        <v>39083</v>
      </c>
      <c r="B3" s="293"/>
      <c r="C3" s="293"/>
      <c r="D3" s="294"/>
      <c r="E3" s="294"/>
      <c r="F3" s="6" t="s">
        <v>94</v>
      </c>
      <c r="G3" s="56" t="s">
        <v>95</v>
      </c>
      <c r="H3" s="7"/>
      <c r="I3" s="53"/>
      <c r="J3" s="6" t="s">
        <v>382</v>
      </c>
    </row>
    <row r="4" spans="1:10" ht="15">
      <c r="A4" s="37">
        <v>38534</v>
      </c>
      <c r="B4" s="44">
        <v>14602</v>
      </c>
      <c r="C4" s="44">
        <v>5869</v>
      </c>
      <c r="D4" s="57">
        <v>0.25</v>
      </c>
      <c r="E4" s="57">
        <v>0.3</v>
      </c>
      <c r="F4" s="7"/>
      <c r="G4" s="52"/>
      <c r="H4" s="7" t="s">
        <v>49</v>
      </c>
      <c r="I4" s="53">
        <v>38567</v>
      </c>
      <c r="J4" s="7"/>
    </row>
    <row r="5" spans="1:10" ht="15">
      <c r="A5" s="37">
        <v>38169</v>
      </c>
      <c r="B5" s="44">
        <v>14358</v>
      </c>
      <c r="C5" s="44">
        <v>5771</v>
      </c>
      <c r="D5" s="57">
        <v>0.25</v>
      </c>
      <c r="E5" s="57">
        <v>0.3</v>
      </c>
      <c r="F5" s="7"/>
      <c r="G5" s="52"/>
      <c r="H5" s="7" t="s">
        <v>28</v>
      </c>
      <c r="I5" s="53">
        <v>38186</v>
      </c>
      <c r="J5" s="7"/>
    </row>
    <row r="6" spans="1:10" ht="15">
      <c r="A6" s="37">
        <v>37803</v>
      </c>
      <c r="B6" s="44">
        <v>14090</v>
      </c>
      <c r="C6" s="44">
        <v>5663</v>
      </c>
      <c r="D6" s="57">
        <v>0.25</v>
      </c>
      <c r="E6" s="57">
        <v>0.3</v>
      </c>
      <c r="F6" s="7"/>
      <c r="G6" s="52"/>
      <c r="H6" s="7" t="s">
        <v>27</v>
      </c>
      <c r="I6" s="53">
        <v>37800</v>
      </c>
      <c r="J6" s="7"/>
    </row>
    <row r="7" spans="1:10" ht="15">
      <c r="A7" s="37">
        <v>37438</v>
      </c>
      <c r="B7" s="44">
        <v>13854</v>
      </c>
      <c r="C7" s="44">
        <v>5568</v>
      </c>
      <c r="D7" s="57">
        <v>0.25</v>
      </c>
      <c r="E7" s="57">
        <v>0.3</v>
      </c>
      <c r="F7" s="7"/>
      <c r="G7" s="52"/>
      <c r="H7" s="7" t="s">
        <v>51</v>
      </c>
      <c r="I7" s="53">
        <v>37378</v>
      </c>
      <c r="J7" s="7"/>
    </row>
    <row r="8" spans="1:10" ht="15">
      <c r="A8" s="37">
        <v>37073</v>
      </c>
      <c r="B8" s="44">
        <v>13636.26</v>
      </c>
      <c r="C8" s="44">
        <v>5480.69</v>
      </c>
      <c r="D8" s="57">
        <v>0.25</v>
      </c>
      <c r="E8" s="57">
        <v>0.3</v>
      </c>
      <c r="F8" s="7"/>
      <c r="G8" s="52"/>
      <c r="H8" s="7" t="s">
        <v>52</v>
      </c>
      <c r="I8" s="53">
        <v>37071</v>
      </c>
      <c r="J8" s="7"/>
    </row>
    <row r="9" spans="1:10" ht="15">
      <c r="A9" s="37">
        <v>36708</v>
      </c>
      <c r="B9" s="58">
        <v>88039</v>
      </c>
      <c r="C9" s="58">
        <v>35385</v>
      </c>
      <c r="D9" s="57">
        <v>0.25</v>
      </c>
      <c r="E9" s="57">
        <v>0.3</v>
      </c>
      <c r="F9" s="7"/>
      <c r="G9" s="52"/>
      <c r="H9" s="7" t="s">
        <v>53</v>
      </c>
      <c r="I9" s="53">
        <v>36708</v>
      </c>
      <c r="J9" s="7"/>
    </row>
    <row r="10" spans="1:10" ht="15">
      <c r="A10" s="37">
        <v>36342</v>
      </c>
      <c r="B10" s="58">
        <v>87601</v>
      </c>
      <c r="C10" s="58">
        <v>35209</v>
      </c>
      <c r="D10" s="57">
        <v>0.25</v>
      </c>
      <c r="E10" s="57">
        <v>0.3</v>
      </c>
      <c r="F10" s="7"/>
      <c r="G10" s="53"/>
      <c r="H10" s="7" t="s">
        <v>15</v>
      </c>
      <c r="I10" s="53">
        <v>36340</v>
      </c>
      <c r="J10" s="7"/>
    </row>
    <row r="11" spans="1:10" ht="15">
      <c r="A11" s="37">
        <v>35977</v>
      </c>
      <c r="B11" s="133">
        <v>87072</v>
      </c>
      <c r="C11" s="133">
        <v>34999</v>
      </c>
      <c r="D11" s="57">
        <v>0.25</v>
      </c>
      <c r="E11" s="57">
        <v>0.3</v>
      </c>
      <c r="F11" s="7"/>
      <c r="G11" s="52"/>
      <c r="H11" s="398" t="s">
        <v>1087</v>
      </c>
      <c r="I11" s="7"/>
      <c r="J11" s="7"/>
    </row>
    <row r="12" spans="1:10" ht="15">
      <c r="A12" s="37">
        <v>35612</v>
      </c>
      <c r="B12" s="133">
        <v>86132</v>
      </c>
      <c r="C12" s="133">
        <v>34618</v>
      </c>
      <c r="D12" s="57">
        <v>0.25</v>
      </c>
      <c r="E12" s="57">
        <v>0.3</v>
      </c>
      <c r="F12" s="7"/>
      <c r="G12" s="53"/>
      <c r="H12" s="398"/>
      <c r="I12" s="7"/>
      <c r="J12" s="7"/>
    </row>
    <row r="13" spans="1:10" ht="15">
      <c r="A13" s="37">
        <v>35247</v>
      </c>
      <c r="B13" s="133">
        <v>84526</v>
      </c>
      <c r="C13" s="133">
        <v>33973</v>
      </c>
      <c r="D13" s="57">
        <v>0.25</v>
      </c>
      <c r="E13" s="57">
        <v>0.3</v>
      </c>
      <c r="F13" s="6" t="s">
        <v>301</v>
      </c>
      <c r="G13" s="56">
        <v>31402</v>
      </c>
      <c r="H13" s="398"/>
      <c r="I13" s="7"/>
      <c r="J13" s="7"/>
    </row>
    <row r="14" spans="1:10" ht="30">
      <c r="A14" s="49" t="s">
        <v>21</v>
      </c>
      <c r="B14" s="7"/>
      <c r="C14" s="32" t="s">
        <v>1350</v>
      </c>
      <c r="D14" s="7"/>
      <c r="E14" s="7"/>
      <c r="F14" s="7"/>
      <c r="G14" s="7"/>
      <c r="H14" s="7"/>
      <c r="I14" s="7"/>
      <c r="J14" s="7"/>
    </row>
    <row r="15" spans="2:10" ht="15">
      <c r="B15" s="7"/>
      <c r="C15" s="7"/>
      <c r="D15" s="7"/>
      <c r="E15" s="7"/>
      <c r="F15" s="7"/>
      <c r="G15" s="7"/>
      <c r="H15" s="7"/>
      <c r="I15" s="7"/>
      <c r="J15" s="7"/>
    </row>
    <row r="16" spans="2:10" ht="15">
      <c r="B16" s="7"/>
      <c r="C16" s="7"/>
      <c r="D16" s="7"/>
      <c r="E16" s="7"/>
      <c r="F16" s="7"/>
      <c r="G16" s="7"/>
      <c r="H16" s="7"/>
      <c r="I16" s="7"/>
      <c r="J16" s="7"/>
    </row>
    <row r="17" spans="2:10" ht="15">
      <c r="B17" s="7"/>
      <c r="C17" s="7"/>
      <c r="D17" s="7"/>
      <c r="E17" s="7"/>
      <c r="F17" s="7"/>
      <c r="G17" s="7"/>
      <c r="H17" s="7"/>
      <c r="I17" s="7"/>
      <c r="J17" s="7"/>
    </row>
    <row r="18" spans="2:10" ht="15">
      <c r="B18" s="7"/>
      <c r="C18" s="7"/>
      <c r="D18" s="7"/>
      <c r="E18" s="7"/>
      <c r="F18" s="7"/>
      <c r="G18" s="7"/>
      <c r="H18" s="7"/>
      <c r="I18" s="7"/>
      <c r="J18" s="7"/>
    </row>
    <row r="19" spans="2:10" ht="15">
      <c r="B19" s="7"/>
      <c r="C19" s="7"/>
      <c r="D19" s="7"/>
      <c r="E19" s="7"/>
      <c r="F19" s="7"/>
      <c r="G19" s="7"/>
      <c r="H19" s="7"/>
      <c r="I19" s="7"/>
      <c r="J19" s="7"/>
    </row>
  </sheetData>
  <mergeCells count="1">
    <mergeCell ref="H11:H1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E31" sqref="E31"/>
    </sheetView>
  </sheetViews>
  <sheetFormatPr defaultColWidth="11.421875" defaultRowHeight="15"/>
  <cols>
    <col min="2" max="2" width="26.00390625" style="0" customWidth="1"/>
    <col min="3" max="3" width="67.00390625" style="0" customWidth="1"/>
    <col min="4" max="4" width="17.140625" style="0" customWidth="1"/>
    <col min="5" max="5" width="120.28125" style="0" bestFit="1" customWidth="1"/>
  </cols>
  <sheetData>
    <row r="1" spans="1:2" s="357" customFormat="1" ht="15" hidden="1">
      <c r="A1" s="357" t="s">
        <v>555</v>
      </c>
      <c r="B1" s="357" t="s">
        <v>1242</v>
      </c>
    </row>
    <row r="2" spans="1:5" s="49" customFormat="1" ht="45">
      <c r="A2" s="49" t="s">
        <v>318</v>
      </c>
      <c r="B2" s="49" t="s">
        <v>350</v>
      </c>
      <c r="C2" s="49" t="s">
        <v>47</v>
      </c>
      <c r="D2" s="49" t="s">
        <v>1097</v>
      </c>
      <c r="E2" s="49" t="s">
        <v>21</v>
      </c>
    </row>
    <row r="3" spans="1:5" ht="15">
      <c r="A3" s="37">
        <v>39083</v>
      </c>
      <c r="B3" s="294"/>
      <c r="C3" s="7" t="s">
        <v>102</v>
      </c>
      <c r="D3" s="53">
        <v>37974</v>
      </c>
      <c r="E3" s="7" t="s">
        <v>98</v>
      </c>
    </row>
    <row r="4" spans="1:5" ht="30.75" customHeight="1">
      <c r="A4" s="37">
        <v>35278</v>
      </c>
      <c r="B4" s="57">
        <v>0.4595</v>
      </c>
      <c r="C4" s="7" t="s">
        <v>99</v>
      </c>
      <c r="D4" s="53">
        <v>35252</v>
      </c>
      <c r="E4" s="6" t="s">
        <v>1088</v>
      </c>
    </row>
    <row r="5" spans="1:5" s="7" customFormat="1" ht="15">
      <c r="A5" s="273">
        <v>34700</v>
      </c>
      <c r="B5" s="123">
        <v>0.3</v>
      </c>
      <c r="C5" s="6" t="s">
        <v>790</v>
      </c>
      <c r="D5" s="53">
        <v>34747</v>
      </c>
      <c r="E5" s="6" t="s">
        <v>791</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8"/>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4" sqref="D4"/>
    </sheetView>
  </sheetViews>
  <sheetFormatPr defaultColWidth="11.421875" defaultRowHeight="15"/>
  <cols>
    <col min="1" max="1" width="25.00390625" style="22" customWidth="1"/>
    <col min="2" max="2" width="33.421875" style="22" customWidth="1"/>
    <col min="3" max="3" width="32.7109375" style="22" customWidth="1"/>
    <col min="4" max="4" width="26.421875" style="22" customWidth="1"/>
    <col min="5" max="5" width="81.8515625" style="22" customWidth="1"/>
    <col min="6" max="6" width="15.421875" style="22" customWidth="1"/>
    <col min="7" max="7" width="56.00390625" style="22" bestFit="1" customWidth="1"/>
    <col min="8" max="10" width="46.7109375" style="22" customWidth="1"/>
    <col min="11" max="11" width="38.00390625" style="22" customWidth="1"/>
    <col min="12" max="12" width="27.28125" style="22" customWidth="1"/>
    <col min="13" max="13" width="19.7109375" style="10" customWidth="1"/>
    <col min="14" max="14" width="25.421875" style="10" customWidth="1"/>
    <col min="15" max="15" width="30.28125" style="22" customWidth="1"/>
    <col min="16" max="16" width="18.7109375" style="22" customWidth="1"/>
    <col min="17" max="16384" width="11.421875" style="22" customWidth="1"/>
  </cols>
  <sheetData>
    <row r="1" spans="2:14" s="235" customFormat="1" ht="15" hidden="1">
      <c r="B1" s="357" t="s">
        <v>1167</v>
      </c>
      <c r="C1" s="357" t="s">
        <v>1168</v>
      </c>
      <c r="D1" s="237" t="s">
        <v>990</v>
      </c>
      <c r="M1" s="10"/>
      <c r="N1" s="10"/>
    </row>
    <row r="2" spans="1:7" s="49" customFormat="1" ht="75">
      <c r="A2" s="49" t="s">
        <v>318</v>
      </c>
      <c r="B2" s="49" t="s">
        <v>556</v>
      </c>
      <c r="C2" s="49" t="s">
        <v>557</v>
      </c>
      <c r="D2" s="49" t="s">
        <v>339</v>
      </c>
      <c r="E2" s="49" t="s">
        <v>47</v>
      </c>
      <c r="F2" s="49" t="s">
        <v>1097</v>
      </c>
      <c r="G2" s="49" t="s">
        <v>21</v>
      </c>
    </row>
    <row r="3" spans="1:7" ht="15">
      <c r="A3" s="35">
        <v>36557</v>
      </c>
      <c r="B3" s="51">
        <v>20</v>
      </c>
      <c r="C3" s="51">
        <v>20</v>
      </c>
      <c r="D3" s="51">
        <v>55</v>
      </c>
      <c r="E3" s="34" t="s">
        <v>77</v>
      </c>
      <c r="F3" s="53">
        <v>36554</v>
      </c>
      <c r="G3" s="34" t="s">
        <v>1065</v>
      </c>
    </row>
    <row r="4" spans="1:7" ht="15">
      <c r="A4" s="35">
        <v>36161</v>
      </c>
      <c r="B4" s="51">
        <v>20</v>
      </c>
      <c r="C4" s="51">
        <v>20</v>
      </c>
      <c r="D4" s="51">
        <v>55</v>
      </c>
      <c r="E4" s="34" t="s">
        <v>76</v>
      </c>
      <c r="F4" s="53">
        <v>36159</v>
      </c>
      <c r="G4" s="34" t="s">
        <v>654</v>
      </c>
    </row>
    <row r="5" spans="1:7" ht="15">
      <c r="A5" s="35">
        <v>35796</v>
      </c>
      <c r="B5" s="51">
        <v>19</v>
      </c>
      <c r="C5" s="51">
        <v>20</v>
      </c>
      <c r="D5" s="51">
        <v>55</v>
      </c>
      <c r="E5" s="34" t="s">
        <v>75</v>
      </c>
      <c r="F5" s="53">
        <v>35794</v>
      </c>
      <c r="G5" s="52"/>
    </row>
    <row r="6" spans="1:7" ht="15">
      <c r="A6" s="35">
        <v>33055</v>
      </c>
      <c r="B6" s="51">
        <v>18</v>
      </c>
      <c r="C6" s="51">
        <v>20</v>
      </c>
      <c r="D6" s="51">
        <v>55</v>
      </c>
      <c r="E6" s="34" t="s">
        <v>110</v>
      </c>
      <c r="F6" s="53">
        <v>33053</v>
      </c>
      <c r="G6" s="52"/>
    </row>
    <row r="7" spans="1:7" ht="15">
      <c r="A7" s="35">
        <v>31403</v>
      </c>
      <c r="B7" s="52">
        <v>17</v>
      </c>
      <c r="C7" s="52">
        <v>20</v>
      </c>
      <c r="D7" s="52">
        <v>55</v>
      </c>
      <c r="E7" s="34" t="s">
        <v>655</v>
      </c>
      <c r="F7" s="53">
        <v>31402</v>
      </c>
      <c r="G7" s="52"/>
    </row>
    <row r="8" spans="1:11" ht="106.5" customHeight="1">
      <c r="A8" s="49" t="s">
        <v>21</v>
      </c>
      <c r="B8" s="392" t="s">
        <v>1063</v>
      </c>
      <c r="C8" s="392"/>
      <c r="D8" s="32" t="s">
        <v>1064</v>
      </c>
      <c r="E8" s="52"/>
      <c r="F8" s="52"/>
      <c r="G8" s="52"/>
      <c r="K8" s="32"/>
    </row>
    <row r="15" ht="15">
      <c r="B15" s="50"/>
    </row>
    <row r="18" spans="3:14" ht="15">
      <c r="C18" s="10"/>
      <c r="M18" s="22"/>
      <c r="N18" s="22"/>
    </row>
  </sheetData>
  <mergeCells count="1">
    <mergeCell ref="B8:C8"/>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9"/>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2" max="2" width="34.421875" style="0" customWidth="1"/>
    <col min="3" max="3" width="65.28125" style="0" customWidth="1"/>
    <col min="4" max="4" width="17.00390625" style="0" customWidth="1"/>
    <col min="5" max="5" width="98.28125" style="0" customWidth="1"/>
  </cols>
  <sheetData>
    <row r="1" spans="1:2" s="357" customFormat="1" ht="15" hidden="1">
      <c r="A1" s="357" t="s">
        <v>555</v>
      </c>
      <c r="B1" s="357" t="s">
        <v>1243</v>
      </c>
    </row>
    <row r="2" spans="1:5" s="49" customFormat="1" ht="45">
      <c r="A2" s="49" t="s">
        <v>318</v>
      </c>
      <c r="B2" s="49" t="s">
        <v>0</v>
      </c>
      <c r="C2" s="49" t="s">
        <v>47</v>
      </c>
      <c r="D2" s="49" t="s">
        <v>1097</v>
      </c>
      <c r="E2" s="49" t="s">
        <v>21</v>
      </c>
    </row>
    <row r="3" spans="1:5" ht="45">
      <c r="A3" s="36">
        <v>39083</v>
      </c>
      <c r="B3" s="52" t="s">
        <v>101</v>
      </c>
      <c r="C3" s="6" t="s">
        <v>305</v>
      </c>
      <c r="D3" s="32" t="s">
        <v>93</v>
      </c>
      <c r="E3" s="266" t="s">
        <v>278</v>
      </c>
    </row>
    <row r="4" spans="1:5" ht="15">
      <c r="A4" s="35">
        <v>35278</v>
      </c>
      <c r="B4" s="52" t="s">
        <v>304</v>
      </c>
      <c r="C4" s="19" t="s">
        <v>303</v>
      </c>
      <c r="D4" s="61">
        <v>35252</v>
      </c>
      <c r="E4" s="7"/>
    </row>
    <row r="5" spans="1:5" ht="15">
      <c r="A5" s="22"/>
      <c r="B5" s="22"/>
      <c r="C5" s="22"/>
      <c r="D5" s="22"/>
      <c r="E5" s="22"/>
    </row>
    <row r="6" spans="1:5" ht="15">
      <c r="A6" s="22"/>
      <c r="B6" s="22"/>
      <c r="C6" s="22"/>
      <c r="D6" s="22"/>
      <c r="E6" s="22"/>
    </row>
    <row r="7" spans="1:5" ht="15">
      <c r="A7" s="22"/>
      <c r="B7" s="22"/>
      <c r="C7" s="22"/>
      <c r="D7" s="22"/>
      <c r="E7" s="22"/>
    </row>
    <row r="8" spans="1:5" ht="15">
      <c r="A8" s="22"/>
      <c r="B8" s="22"/>
      <c r="C8" s="22"/>
      <c r="D8" s="22"/>
      <c r="E8" s="22"/>
    </row>
    <row r="9" spans="1:5" ht="15">
      <c r="A9" s="22"/>
      <c r="B9" s="22"/>
      <c r="C9" s="22"/>
      <c r="D9" s="22"/>
      <c r="E9" s="22"/>
    </row>
    <row r="10" spans="1:5" ht="15">
      <c r="A10" s="22"/>
      <c r="B10" s="22"/>
      <c r="C10" s="22"/>
      <c r="D10" s="22"/>
      <c r="E10" s="22"/>
    </row>
    <row r="11" spans="1:5" ht="15">
      <c r="A11" s="22"/>
      <c r="B11" s="22"/>
      <c r="C11" s="22"/>
      <c r="D11" s="16"/>
      <c r="E11" s="22"/>
    </row>
    <row r="12" spans="1:5" ht="15">
      <c r="A12" s="22"/>
      <c r="B12" s="22"/>
      <c r="C12" s="22"/>
      <c r="D12" s="22"/>
      <c r="E12" s="22"/>
    </row>
    <row r="13" spans="1:5" ht="15">
      <c r="A13" s="22"/>
      <c r="B13" s="22"/>
      <c r="C13" s="22"/>
      <c r="D13" s="22"/>
      <c r="E13" s="22"/>
    </row>
    <row r="14" spans="1:5" ht="15">
      <c r="A14" s="22"/>
      <c r="B14" s="22"/>
      <c r="C14" s="22"/>
      <c r="D14" s="22"/>
      <c r="E14" s="22"/>
    </row>
    <row r="15" spans="1:5" ht="15">
      <c r="A15" s="22"/>
      <c r="B15" s="22"/>
      <c r="C15" s="22"/>
      <c r="D15" s="22"/>
      <c r="E15" s="22"/>
    </row>
    <row r="16" spans="1:5" ht="15">
      <c r="A16" s="22"/>
      <c r="B16" s="22"/>
      <c r="C16" s="22"/>
      <c r="D16" s="22"/>
      <c r="E16" s="22"/>
    </row>
    <row r="17" spans="1:5" ht="15">
      <c r="A17" s="22"/>
      <c r="B17" s="22"/>
      <c r="C17" s="22"/>
      <c r="D17" s="22"/>
      <c r="E17" s="22"/>
    </row>
    <row r="18" spans="1:5" ht="15">
      <c r="A18" s="7"/>
      <c r="B18" s="7"/>
      <c r="C18" s="7"/>
      <c r="D18" s="12"/>
      <c r="E18" s="6"/>
    </row>
    <row r="19" spans="1:5" ht="15">
      <c r="A19" s="22"/>
      <c r="B19" s="22"/>
      <c r="C19" s="22"/>
      <c r="D19" s="22"/>
      <c r="E19" s="22"/>
    </row>
  </sheetData>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U21"/>
  <sheetViews>
    <sheetView workbookViewId="0" topLeftCell="A1">
      <pane xSplit="1" ySplit="3" topLeftCell="B10" activePane="bottomRight" state="frozen"/>
      <selection pane="topLeft" activeCell="I121" sqref="I120:I121"/>
      <selection pane="topRight" activeCell="I121" sqref="I120:I121"/>
      <selection pane="bottomLeft" activeCell="I121" sqref="I120:I121"/>
      <selection pane="bottomRight" activeCell="A4" sqref="A4:XFD4"/>
    </sheetView>
  </sheetViews>
  <sheetFormatPr defaultColWidth="11.421875" defaultRowHeight="15"/>
  <cols>
    <col min="1" max="1" width="11.421875" style="22" customWidth="1"/>
    <col min="2" max="2" width="17.140625" style="22" customWidth="1"/>
    <col min="3" max="3" width="22.8515625" style="22" customWidth="1"/>
    <col min="4" max="4" width="23.421875" style="22" customWidth="1"/>
    <col min="5" max="5" width="20.57421875" style="22" customWidth="1"/>
    <col min="6" max="6" width="18.421875" style="22" customWidth="1"/>
    <col min="7" max="8" width="18.421875" style="284" customWidth="1"/>
    <col min="9" max="11" width="25.7109375" style="22" customWidth="1"/>
    <col min="12" max="12" width="25.7109375" style="284" customWidth="1"/>
    <col min="13" max="13" width="86.57421875" style="22" customWidth="1"/>
    <col min="14" max="14" width="15.57421875" style="22" customWidth="1"/>
    <col min="15" max="15" width="50.7109375" style="22" customWidth="1"/>
    <col min="16" max="16" width="94.8515625" style="22" customWidth="1"/>
    <col min="17" max="16384" width="11.421875" style="22" customWidth="1"/>
  </cols>
  <sheetData>
    <row r="1" spans="1:12" ht="15" customHeight="1" hidden="1">
      <c r="A1" s="55" t="s">
        <v>555</v>
      </c>
      <c r="B1" s="214" t="s">
        <v>1001</v>
      </c>
      <c r="C1" s="214" t="s">
        <v>1244</v>
      </c>
      <c r="D1" s="214" t="s">
        <v>1245</v>
      </c>
      <c r="E1" s="199" t="s">
        <v>419</v>
      </c>
      <c r="F1" s="108" t="s">
        <v>1002</v>
      </c>
      <c r="G1" s="108" t="s">
        <v>1246</v>
      </c>
      <c r="H1" s="108" t="s">
        <v>1247</v>
      </c>
      <c r="I1" s="108" t="s">
        <v>1248</v>
      </c>
      <c r="J1" s="108" t="s">
        <v>1249</v>
      </c>
      <c r="K1" s="108" t="s">
        <v>1250</v>
      </c>
      <c r="L1" s="108" t="s">
        <v>1251</v>
      </c>
    </row>
    <row r="2" spans="1:16" s="284" customFormat="1" ht="15">
      <c r="A2" s="319"/>
      <c r="B2" s="400" t="s">
        <v>129</v>
      </c>
      <c r="C2" s="400" t="s">
        <v>130</v>
      </c>
      <c r="D2" s="417" t="s">
        <v>351</v>
      </c>
      <c r="E2" s="366" t="s">
        <v>1049</v>
      </c>
      <c r="F2" s="413" t="s">
        <v>1050</v>
      </c>
      <c r="G2" s="413"/>
      <c r="H2" s="414"/>
      <c r="I2" s="318" t="s">
        <v>1051</v>
      </c>
      <c r="J2" s="416" t="s">
        <v>1052</v>
      </c>
      <c r="K2" s="413"/>
      <c r="L2" s="414"/>
      <c r="M2" s="411" t="s">
        <v>47</v>
      </c>
      <c r="N2" s="319"/>
      <c r="O2" s="319"/>
      <c r="P2" s="319"/>
    </row>
    <row r="3" spans="1:16" s="49" customFormat="1" ht="93" customHeight="1">
      <c r="A3" s="49" t="s">
        <v>318</v>
      </c>
      <c r="B3" s="400"/>
      <c r="C3" s="400"/>
      <c r="D3" s="417"/>
      <c r="E3" s="317" t="s">
        <v>352</v>
      </c>
      <c r="F3" s="169" t="s">
        <v>793</v>
      </c>
      <c r="G3" s="169" t="s">
        <v>1089</v>
      </c>
      <c r="H3" s="172" t="s">
        <v>1048</v>
      </c>
      <c r="I3" s="316" t="s">
        <v>1047</v>
      </c>
      <c r="J3" s="317" t="s">
        <v>794</v>
      </c>
      <c r="K3" s="169" t="s">
        <v>795</v>
      </c>
      <c r="L3" s="172" t="s">
        <v>1053</v>
      </c>
      <c r="M3" s="411"/>
      <c r="N3" s="49" t="s">
        <v>1097</v>
      </c>
      <c r="O3" s="49" t="s">
        <v>21</v>
      </c>
      <c r="P3" s="49" t="s">
        <v>272</v>
      </c>
    </row>
    <row r="4" spans="1:21" s="10" customFormat="1" ht="30" customHeight="1">
      <c r="A4" s="37">
        <v>39569</v>
      </c>
      <c r="B4" s="143">
        <v>3</v>
      </c>
      <c r="C4" s="418"/>
      <c r="D4" s="143">
        <v>3</v>
      </c>
      <c r="E4" s="144">
        <v>0.4595</v>
      </c>
      <c r="F4" s="144">
        <v>0.9662</v>
      </c>
      <c r="G4" s="144">
        <v>0.6246</v>
      </c>
      <c r="H4" s="144">
        <v>0.3603</v>
      </c>
      <c r="I4" s="144">
        <v>1.5793</v>
      </c>
      <c r="J4" s="144">
        <v>1.1404</v>
      </c>
      <c r="K4" s="144">
        <v>0.7191</v>
      </c>
      <c r="L4" s="144">
        <v>0.4314</v>
      </c>
      <c r="M4" s="153" t="s">
        <v>1055</v>
      </c>
      <c r="N4" s="148" t="s">
        <v>792</v>
      </c>
      <c r="O4" s="412" t="s">
        <v>1056</v>
      </c>
      <c r="P4" s="412"/>
      <c r="Q4" s="48"/>
      <c r="R4" s="48"/>
      <c r="S4" s="48"/>
      <c r="T4" s="48"/>
      <c r="U4" s="48"/>
    </row>
    <row r="5" spans="1:21" ht="40.5" customHeight="1">
      <c r="A5" s="37">
        <v>37987</v>
      </c>
      <c r="B5" s="143">
        <v>3</v>
      </c>
      <c r="C5" s="418"/>
      <c r="D5" s="143">
        <v>3</v>
      </c>
      <c r="E5" s="57">
        <v>0.4595</v>
      </c>
      <c r="F5" s="57">
        <v>0.9662</v>
      </c>
      <c r="G5" s="144">
        <v>0.6246</v>
      </c>
      <c r="H5" s="144">
        <v>0.3603</v>
      </c>
      <c r="I5" s="144">
        <v>1.5793</v>
      </c>
      <c r="J5" s="57">
        <v>1.0067</v>
      </c>
      <c r="K5" s="57">
        <v>0.7191</v>
      </c>
      <c r="L5" s="144">
        <v>0.4314</v>
      </c>
      <c r="M5" s="6" t="s">
        <v>1054</v>
      </c>
      <c r="N5" s="56" t="s">
        <v>93</v>
      </c>
      <c r="O5" s="6" t="s">
        <v>107</v>
      </c>
      <c r="P5" s="7" t="s">
        <v>337</v>
      </c>
      <c r="Q5" s="7"/>
      <c r="R5" s="7"/>
      <c r="S5" s="7"/>
      <c r="T5" s="7"/>
      <c r="U5" s="7"/>
    </row>
    <row r="6" spans="1:21" ht="74.25" customHeight="1">
      <c r="A6" s="286" t="s">
        <v>21</v>
      </c>
      <c r="B6" s="7"/>
      <c r="C6" s="7"/>
      <c r="D6" s="7"/>
      <c r="E6" s="155"/>
      <c r="F6" s="401" t="s">
        <v>796</v>
      </c>
      <c r="G6" s="401"/>
      <c r="H6" s="401"/>
      <c r="I6" s="120"/>
      <c r="J6" s="415" t="s">
        <v>1090</v>
      </c>
      <c r="K6" s="415"/>
      <c r="L6" s="415"/>
      <c r="M6" s="284"/>
      <c r="N6" s="9"/>
      <c r="O6" s="7"/>
      <c r="P6" s="7"/>
      <c r="Q6" s="7"/>
      <c r="R6" s="7"/>
      <c r="S6" s="7"/>
      <c r="T6" s="7"/>
      <c r="U6" s="7"/>
    </row>
    <row r="7" ht="15">
      <c r="N7" s="9"/>
    </row>
    <row r="8" s="10" customFormat="1" ht="15">
      <c r="B8" s="10" t="s">
        <v>1057</v>
      </c>
    </row>
    <row r="9" s="10" customFormat="1" ht="15">
      <c r="B9" s="10" t="s">
        <v>970</v>
      </c>
    </row>
    <row r="10" s="10" customFormat="1" ht="15"/>
    <row r="11" spans="2:4" ht="15">
      <c r="B11" s="284"/>
      <c r="C11" s="284"/>
      <c r="D11" s="242"/>
    </row>
    <row r="14" spans="2:11" ht="15">
      <c r="B14" s="284"/>
      <c r="C14" s="284"/>
      <c r="F14" s="284"/>
      <c r="I14" s="284"/>
      <c r="J14" s="284"/>
      <c r="K14" s="284"/>
    </row>
    <row r="15" spans="5:6" ht="15">
      <c r="E15" s="242"/>
      <c r="F15" s="242"/>
    </row>
    <row r="16" ht="15">
      <c r="F16" s="242"/>
    </row>
    <row r="21" ht="15">
      <c r="J21" s="137"/>
    </row>
  </sheetData>
  <mergeCells count="10">
    <mergeCell ref="B2:B3"/>
    <mergeCell ref="M2:M3"/>
    <mergeCell ref="F6:H6"/>
    <mergeCell ref="O4:P4"/>
    <mergeCell ref="F2:H2"/>
    <mergeCell ref="J6:L6"/>
    <mergeCell ref="J2:L2"/>
    <mergeCell ref="C2:C3"/>
    <mergeCell ref="D2:D3"/>
    <mergeCell ref="C4:C5"/>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K10"/>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B19" sqref="B19"/>
    </sheetView>
  </sheetViews>
  <sheetFormatPr defaultColWidth="11.421875" defaultRowHeight="15"/>
  <cols>
    <col min="2" max="2" width="31.00390625" style="0" customWidth="1"/>
    <col min="3" max="3" width="28.7109375" style="0" customWidth="1"/>
    <col min="4" max="4" width="37.140625" style="0" customWidth="1"/>
    <col min="5" max="5" width="58.7109375" style="0" customWidth="1"/>
    <col min="6" max="6" width="21.421875" style="0" customWidth="1"/>
    <col min="7" max="7" width="89.140625" style="0" customWidth="1"/>
    <col min="10" max="10" width="28.7109375" style="0" customWidth="1"/>
  </cols>
  <sheetData>
    <row r="1" spans="1:3" s="22" customFormat="1" ht="15" hidden="1">
      <c r="A1" s="55" t="s">
        <v>555</v>
      </c>
      <c r="B1" s="199" t="s">
        <v>418</v>
      </c>
      <c r="C1" s="214" t="s">
        <v>1000</v>
      </c>
    </row>
    <row r="2" spans="1:7" s="49" customFormat="1" ht="93" customHeight="1">
      <c r="A2" s="49" t="s">
        <v>318</v>
      </c>
      <c r="B2" s="49" t="s">
        <v>353</v>
      </c>
      <c r="C2" s="49" t="s">
        <v>354</v>
      </c>
      <c r="D2" s="49" t="s">
        <v>131</v>
      </c>
      <c r="E2" s="49" t="s">
        <v>47</v>
      </c>
      <c r="F2" s="49" t="s">
        <v>1097</v>
      </c>
      <c r="G2" s="49" t="s">
        <v>21</v>
      </c>
    </row>
    <row r="3" spans="1:7" s="7" customFormat="1" ht="45">
      <c r="A3" s="37">
        <v>38565</v>
      </c>
      <c r="B3" s="57">
        <v>0.22975</v>
      </c>
      <c r="C3" s="57">
        <v>0.4595</v>
      </c>
      <c r="D3" s="419" t="s">
        <v>1160</v>
      </c>
      <c r="E3" s="6" t="s">
        <v>105</v>
      </c>
      <c r="F3" s="56" t="s">
        <v>48</v>
      </c>
      <c r="G3" s="6" t="s">
        <v>106</v>
      </c>
    </row>
    <row r="4" spans="1:11" s="7" customFormat="1" ht="30">
      <c r="A4" s="37">
        <v>37987</v>
      </c>
      <c r="B4" s="57">
        <v>0.22975</v>
      </c>
      <c r="C4" s="57">
        <v>0.22975</v>
      </c>
      <c r="D4" s="420"/>
      <c r="E4" s="6" t="s">
        <v>104</v>
      </c>
      <c r="F4" s="56" t="s">
        <v>93</v>
      </c>
      <c r="G4" s="7" t="s">
        <v>337</v>
      </c>
      <c r="K4" s="12"/>
    </row>
    <row r="5" spans="1:3" s="7" customFormat="1" ht="15">
      <c r="A5" s="37">
        <v>35431</v>
      </c>
      <c r="B5" s="57">
        <v>0</v>
      </c>
      <c r="C5" s="57">
        <v>0</v>
      </c>
    </row>
    <row r="6" spans="1:3" s="7" customFormat="1" ht="74.25" customHeight="1">
      <c r="A6" s="283" t="s">
        <v>21</v>
      </c>
      <c r="B6" s="285" t="s">
        <v>108</v>
      </c>
      <c r="C6" s="285" t="s">
        <v>277</v>
      </c>
    </row>
    <row r="7" spans="2:7" ht="15">
      <c r="B7" s="7"/>
      <c r="C7" s="7"/>
      <c r="D7" s="7"/>
      <c r="E7" s="7"/>
      <c r="F7" s="7"/>
      <c r="G7" s="7"/>
    </row>
    <row r="8" spans="2:7" ht="15">
      <c r="B8" s="7"/>
      <c r="C8" s="7"/>
      <c r="D8" s="7"/>
      <c r="E8" s="7"/>
      <c r="F8" s="7"/>
      <c r="G8" s="7"/>
    </row>
    <row r="9" spans="2:7" ht="15">
      <c r="B9" s="7"/>
      <c r="C9" s="7"/>
      <c r="D9" s="7"/>
      <c r="E9" s="7"/>
      <c r="F9" s="7"/>
      <c r="G9" s="7"/>
    </row>
    <row r="10" spans="2:7" ht="15">
      <c r="B10" s="7"/>
      <c r="C10" s="7"/>
      <c r="D10" s="7"/>
      <c r="E10" s="7"/>
      <c r="F10" s="7"/>
      <c r="G10" s="7"/>
    </row>
  </sheetData>
  <mergeCells count="1">
    <mergeCell ref="D3:D4"/>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J20"/>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B3" sqref="B3"/>
    </sheetView>
  </sheetViews>
  <sheetFormatPr defaultColWidth="11.421875" defaultRowHeight="15"/>
  <cols>
    <col min="1" max="1" width="11.421875" style="22" customWidth="1"/>
    <col min="2" max="2" width="24.421875" style="0" customWidth="1"/>
    <col min="3" max="3" width="25.8515625" style="0" customWidth="1"/>
    <col min="4" max="5" width="24.421875" style="0" customWidth="1"/>
    <col min="6" max="6" width="59.421875" style="0" customWidth="1"/>
    <col min="7" max="7" width="13.7109375" style="0" bestFit="1" customWidth="1"/>
    <col min="8" max="8" width="31.28125" style="0" customWidth="1"/>
    <col min="9" max="9" width="13.7109375" style="0" bestFit="1" customWidth="1"/>
    <col min="10" max="10" width="61.140625" style="0" customWidth="1"/>
  </cols>
  <sheetData>
    <row r="1" spans="1:5" s="22" customFormat="1" ht="15" hidden="1">
      <c r="A1" s="55" t="s">
        <v>555</v>
      </c>
      <c r="B1" s="199" t="s">
        <v>420</v>
      </c>
      <c r="C1" s="199" t="s">
        <v>421</v>
      </c>
      <c r="D1" s="108" t="s">
        <v>422</v>
      </c>
      <c r="E1" s="108" t="s">
        <v>423</v>
      </c>
    </row>
    <row r="2" spans="1:10" s="49" customFormat="1" ht="60">
      <c r="A2" s="49" t="s">
        <v>318</v>
      </c>
      <c r="B2" s="49" t="s">
        <v>1332</v>
      </c>
      <c r="C2" s="49" t="s">
        <v>1333</v>
      </c>
      <c r="D2" s="49" t="s">
        <v>343</v>
      </c>
      <c r="E2" s="49" t="s">
        <v>344</v>
      </c>
      <c r="F2" s="49" t="s">
        <v>47</v>
      </c>
      <c r="G2" s="49" t="s">
        <v>1097</v>
      </c>
      <c r="H2" s="49" t="s">
        <v>4</v>
      </c>
      <c r="I2" s="49" t="s">
        <v>1097</v>
      </c>
      <c r="J2" s="49" t="s">
        <v>21</v>
      </c>
    </row>
    <row r="3" spans="1:8" s="126" customFormat="1" ht="15">
      <c r="A3" s="209">
        <v>41640</v>
      </c>
      <c r="B3" s="206">
        <v>28384</v>
      </c>
      <c r="C3" s="206">
        <v>11408</v>
      </c>
      <c r="D3" s="151">
        <v>0.25</v>
      </c>
      <c r="E3" s="151">
        <v>0.3</v>
      </c>
      <c r="H3" s="254" t="s">
        <v>989</v>
      </c>
    </row>
    <row r="4" spans="1:10" s="197" customFormat="1" ht="15">
      <c r="A4" s="37">
        <v>41275</v>
      </c>
      <c r="B4" s="206">
        <v>27855</v>
      </c>
      <c r="C4" s="206">
        <v>11195</v>
      </c>
      <c r="D4" s="57">
        <v>0.25</v>
      </c>
      <c r="E4" s="57">
        <v>0.3</v>
      </c>
      <c r="F4" s="211"/>
      <c r="G4" s="211"/>
      <c r="H4" s="212" t="s">
        <v>966</v>
      </c>
      <c r="I4" s="236">
        <v>41626</v>
      </c>
      <c r="J4" s="50"/>
    </row>
    <row r="5" spans="1:9" ht="15">
      <c r="A5" s="37">
        <v>40909</v>
      </c>
      <c r="B5" s="44">
        <v>27282</v>
      </c>
      <c r="C5" s="44">
        <v>10965</v>
      </c>
      <c r="D5" s="57">
        <v>0.25</v>
      </c>
      <c r="E5" s="57">
        <v>0.3</v>
      </c>
      <c r="F5" s="22"/>
      <c r="G5" s="52"/>
      <c r="H5" s="22" t="s">
        <v>281</v>
      </c>
      <c r="I5" s="53">
        <v>40907</v>
      </c>
    </row>
    <row r="6" spans="1:9" ht="15">
      <c r="A6" s="37">
        <v>40544</v>
      </c>
      <c r="B6" s="44">
        <v>27012</v>
      </c>
      <c r="C6" s="44">
        <v>10856</v>
      </c>
      <c r="D6" s="57">
        <v>0.25</v>
      </c>
      <c r="E6" s="57">
        <v>0.3</v>
      </c>
      <c r="F6" s="22"/>
      <c r="G6" s="52"/>
      <c r="H6" s="22" t="s">
        <v>9</v>
      </c>
      <c r="I6" s="53">
        <v>40543</v>
      </c>
    </row>
    <row r="7" spans="1:9" ht="15">
      <c r="A7" s="37">
        <v>40179</v>
      </c>
      <c r="B7" s="44">
        <v>26985</v>
      </c>
      <c r="C7" s="44">
        <v>10845</v>
      </c>
      <c r="D7" s="57">
        <v>0.25</v>
      </c>
      <c r="E7" s="57">
        <v>0.3</v>
      </c>
      <c r="F7" s="22"/>
      <c r="G7" s="52"/>
      <c r="H7" s="22" t="s">
        <v>8</v>
      </c>
      <c r="I7" s="53">
        <v>40178</v>
      </c>
    </row>
    <row r="8" spans="1:9" ht="15">
      <c r="A8" s="37">
        <v>39814</v>
      </c>
      <c r="B8" s="44">
        <v>26250</v>
      </c>
      <c r="C8" s="44">
        <v>10550</v>
      </c>
      <c r="D8" s="57">
        <v>0.25</v>
      </c>
      <c r="E8" s="57">
        <v>0.3</v>
      </c>
      <c r="F8" s="22"/>
      <c r="G8" s="53"/>
      <c r="H8" s="22" t="s">
        <v>7</v>
      </c>
      <c r="I8" s="53">
        <v>39814</v>
      </c>
    </row>
    <row r="9" spans="1:9" ht="15">
      <c r="A9" s="37">
        <v>39264</v>
      </c>
      <c r="B9" s="44">
        <v>25862</v>
      </c>
      <c r="C9" s="44">
        <v>10394</v>
      </c>
      <c r="D9" s="57">
        <v>0.25</v>
      </c>
      <c r="E9" s="57">
        <v>0.3</v>
      </c>
      <c r="F9" s="22"/>
      <c r="G9" s="52"/>
      <c r="H9" s="22" t="s">
        <v>6</v>
      </c>
      <c r="I9" s="53">
        <v>39275</v>
      </c>
    </row>
    <row r="10" spans="1:9" ht="15">
      <c r="A10" s="37">
        <v>38899</v>
      </c>
      <c r="B10" s="44">
        <v>20344</v>
      </c>
      <c r="C10" s="44">
        <v>8176</v>
      </c>
      <c r="D10" s="57">
        <v>0.25</v>
      </c>
      <c r="E10" s="57">
        <v>0.3</v>
      </c>
      <c r="F10" s="22"/>
      <c r="G10" s="52"/>
      <c r="H10" s="22" t="s">
        <v>50</v>
      </c>
      <c r="I10" s="53">
        <v>38917</v>
      </c>
    </row>
    <row r="11" spans="1:9" ht="15">
      <c r="A11" s="37">
        <v>38534</v>
      </c>
      <c r="B11" s="44">
        <v>20004</v>
      </c>
      <c r="C11" s="44">
        <v>8039</v>
      </c>
      <c r="D11" s="57">
        <v>0.25</v>
      </c>
      <c r="E11" s="57">
        <v>0.3</v>
      </c>
      <c r="F11" s="22"/>
      <c r="G11" s="52"/>
      <c r="H11" s="22" t="s">
        <v>49</v>
      </c>
      <c r="I11" s="53">
        <v>38567</v>
      </c>
    </row>
    <row r="12" spans="1:9" ht="15">
      <c r="A12" s="37">
        <v>38169</v>
      </c>
      <c r="B12" s="44">
        <v>19670</v>
      </c>
      <c r="C12" s="44">
        <v>7905</v>
      </c>
      <c r="D12" s="57">
        <v>0.25</v>
      </c>
      <c r="E12" s="57">
        <v>0.3</v>
      </c>
      <c r="F12" s="22"/>
      <c r="G12" s="52"/>
      <c r="H12" s="22" t="s">
        <v>5</v>
      </c>
      <c r="I12" s="53">
        <v>38186</v>
      </c>
    </row>
    <row r="13" spans="1:10" ht="15">
      <c r="A13" s="37">
        <v>37987</v>
      </c>
      <c r="B13" s="27">
        <v>19303</v>
      </c>
      <c r="C13" s="27">
        <v>7758</v>
      </c>
      <c r="D13" s="57">
        <v>0.25</v>
      </c>
      <c r="E13" s="57">
        <v>0.3</v>
      </c>
      <c r="F13" s="22" t="s">
        <v>103</v>
      </c>
      <c r="G13" s="53">
        <v>37987</v>
      </c>
      <c r="H13" s="20"/>
      <c r="I13" s="152"/>
      <c r="J13" s="402" t="s">
        <v>338</v>
      </c>
    </row>
    <row r="14" spans="1:10" ht="15">
      <c r="A14" s="37">
        <v>35431</v>
      </c>
      <c r="B14" s="295"/>
      <c r="C14" s="295"/>
      <c r="D14" s="294"/>
      <c r="E14" s="294"/>
      <c r="F14" s="22"/>
      <c r="G14" s="22"/>
      <c r="H14" s="22"/>
      <c r="I14" s="22"/>
      <c r="J14" s="402"/>
    </row>
    <row r="15" spans="1:9" ht="45">
      <c r="A15" s="400" t="s">
        <v>21</v>
      </c>
      <c r="B15" s="22"/>
      <c r="C15" s="32" t="s">
        <v>1158</v>
      </c>
      <c r="D15" s="22"/>
      <c r="E15" s="22"/>
      <c r="F15" s="7"/>
      <c r="G15" s="22"/>
      <c r="H15" s="22"/>
      <c r="I15" s="22"/>
    </row>
    <row r="16" spans="1:5" ht="15" customHeight="1">
      <c r="A16" s="400"/>
      <c r="B16" s="402" t="s">
        <v>1042</v>
      </c>
      <c r="C16" s="402"/>
      <c r="D16" s="402"/>
      <c r="E16" s="402"/>
    </row>
    <row r="17" spans="1:5" ht="15">
      <c r="A17" s="400"/>
      <c r="B17" s="402"/>
      <c r="C17" s="402"/>
      <c r="D17" s="402"/>
      <c r="E17" s="402"/>
    </row>
    <row r="20" ht="15">
      <c r="B20" s="224"/>
    </row>
  </sheetData>
  <mergeCells count="3">
    <mergeCell ref="A15:A17"/>
    <mergeCell ref="B16:E17"/>
    <mergeCell ref="J13:J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M31"/>
  <sheetViews>
    <sheetView workbookViewId="0" topLeftCell="A2"/>
  </sheetViews>
  <sheetFormatPr defaultColWidth="11.421875" defaultRowHeight="15"/>
  <cols>
    <col min="1" max="4" width="11.421875" style="22" customWidth="1"/>
    <col min="5" max="5" width="32.8515625" style="22" customWidth="1"/>
    <col min="6" max="6" width="26.8515625" style="22" customWidth="1"/>
    <col min="7" max="8" width="11.421875" style="22" customWidth="1"/>
    <col min="9" max="9" width="17.00390625" style="22" customWidth="1"/>
    <col min="10" max="10" width="18.8515625" style="22" customWidth="1"/>
    <col min="11" max="11" width="59.28125" style="22" customWidth="1"/>
    <col min="12" max="12" width="16.28125" style="22" customWidth="1"/>
    <col min="13" max="13" width="66.57421875" style="22" customWidth="1"/>
    <col min="14" max="16384" width="11.421875" style="22" customWidth="1"/>
  </cols>
  <sheetData>
    <row r="1" spans="1:10" s="214" customFormat="1" ht="15" hidden="1">
      <c r="A1" s="214" t="s">
        <v>555</v>
      </c>
      <c r="B1" s="214" t="s">
        <v>1252</v>
      </c>
      <c r="C1" s="214" t="s">
        <v>993</v>
      </c>
      <c r="D1" s="214" t="s">
        <v>1253</v>
      </c>
      <c r="E1" s="214" t="s">
        <v>1254</v>
      </c>
      <c r="F1" s="214" t="s">
        <v>1255</v>
      </c>
      <c r="G1" s="214" t="s">
        <v>1256</v>
      </c>
      <c r="H1" s="214" t="s">
        <v>994</v>
      </c>
      <c r="I1" s="214" t="s">
        <v>995</v>
      </c>
      <c r="J1" s="214" t="s">
        <v>996</v>
      </c>
    </row>
    <row r="2" spans="1:13" s="49" customFormat="1" ht="87.75" customHeight="1">
      <c r="A2" s="49" t="s">
        <v>318</v>
      </c>
      <c r="B2" s="49" t="s">
        <v>721</v>
      </c>
      <c r="C2" s="49" t="s">
        <v>720</v>
      </c>
      <c r="D2" s="49" t="s">
        <v>719</v>
      </c>
      <c r="E2" s="49" t="s">
        <v>718</v>
      </c>
      <c r="F2" s="49" t="s">
        <v>717</v>
      </c>
      <c r="G2" s="49" t="s">
        <v>716</v>
      </c>
      <c r="H2" s="49" t="s">
        <v>715</v>
      </c>
      <c r="I2" s="49" t="s">
        <v>714</v>
      </c>
      <c r="J2" s="49" t="s">
        <v>713</v>
      </c>
      <c r="K2" s="49" t="s">
        <v>47</v>
      </c>
      <c r="L2" s="49" t="s">
        <v>1097</v>
      </c>
      <c r="M2" s="49" t="s">
        <v>21</v>
      </c>
    </row>
    <row r="3" spans="1:13" s="143" customFormat="1" ht="15">
      <c r="A3" s="37">
        <v>37987</v>
      </c>
      <c r="B3" s="143">
        <v>2</v>
      </c>
      <c r="C3" s="143">
        <v>3</v>
      </c>
      <c r="D3" s="143">
        <v>2</v>
      </c>
      <c r="E3" s="143">
        <v>60</v>
      </c>
      <c r="F3" s="143">
        <v>120</v>
      </c>
      <c r="G3" s="143">
        <v>36</v>
      </c>
      <c r="H3" s="144">
        <v>1.4257</v>
      </c>
      <c r="I3" s="144">
        <v>0.9427</v>
      </c>
      <c r="J3" s="144">
        <v>0.7129</v>
      </c>
      <c r="K3" s="153" t="s">
        <v>712</v>
      </c>
      <c r="L3" s="39">
        <v>37974</v>
      </c>
      <c r="M3" s="252" t="s">
        <v>711</v>
      </c>
    </row>
    <row r="4" spans="1:13" s="52" customFormat="1" ht="30">
      <c r="A4" s="37">
        <v>35247</v>
      </c>
      <c r="B4" s="52">
        <v>2</v>
      </c>
      <c r="C4" s="52">
        <v>3</v>
      </c>
      <c r="D4" s="52">
        <v>2</v>
      </c>
      <c r="E4" s="52">
        <v>60</v>
      </c>
      <c r="F4" s="52">
        <v>120</v>
      </c>
      <c r="G4" s="52">
        <v>36</v>
      </c>
      <c r="H4" s="57">
        <v>1.4257</v>
      </c>
      <c r="I4" s="57">
        <v>0.9427</v>
      </c>
      <c r="J4" s="57">
        <v>0.7129</v>
      </c>
      <c r="K4" s="33" t="s">
        <v>710</v>
      </c>
      <c r="L4" s="53">
        <v>35252</v>
      </c>
      <c r="M4" s="32" t="s">
        <v>709</v>
      </c>
    </row>
    <row r="5" spans="1:13" s="52" customFormat="1" ht="45">
      <c r="A5" s="37">
        <v>34516</v>
      </c>
      <c r="B5" s="52">
        <v>2</v>
      </c>
      <c r="C5" s="52">
        <v>3</v>
      </c>
      <c r="D5" s="52">
        <v>2</v>
      </c>
      <c r="E5" s="52">
        <v>60</v>
      </c>
      <c r="F5" s="52">
        <v>120</v>
      </c>
      <c r="G5" s="52">
        <v>36</v>
      </c>
      <c r="H5" s="57">
        <v>1.4257</v>
      </c>
      <c r="I5" s="57">
        <v>0.9427</v>
      </c>
      <c r="J5" s="57">
        <v>0.7129</v>
      </c>
      <c r="K5" s="33" t="s">
        <v>708</v>
      </c>
      <c r="L5" s="56">
        <v>34541</v>
      </c>
      <c r="M5" s="33" t="s">
        <v>707</v>
      </c>
    </row>
    <row r="6" spans="1:13" s="52" customFormat="1" ht="15">
      <c r="A6" s="37">
        <v>31868</v>
      </c>
      <c r="B6" s="52">
        <v>3</v>
      </c>
      <c r="C6" s="52">
        <v>3</v>
      </c>
      <c r="D6" s="52">
        <v>2</v>
      </c>
      <c r="E6" s="52">
        <v>0</v>
      </c>
      <c r="F6" s="52">
        <v>120</v>
      </c>
      <c r="G6" s="52">
        <v>36</v>
      </c>
      <c r="H6" s="57">
        <v>1.4257</v>
      </c>
      <c r="I6" s="57">
        <v>0.451</v>
      </c>
      <c r="J6" s="57">
        <v>0.7129</v>
      </c>
      <c r="K6" s="33" t="s">
        <v>706</v>
      </c>
      <c r="L6" s="56">
        <v>31776</v>
      </c>
      <c r="M6" s="34"/>
    </row>
    <row r="7" spans="1:12" s="52" customFormat="1" ht="45">
      <c r="A7" s="37">
        <v>31594</v>
      </c>
      <c r="B7" s="52">
        <v>3</v>
      </c>
      <c r="C7" s="52">
        <v>3</v>
      </c>
      <c r="D7" s="52">
        <v>2</v>
      </c>
      <c r="E7" s="52">
        <v>0</v>
      </c>
      <c r="F7" s="52">
        <v>30</v>
      </c>
      <c r="G7" s="52">
        <v>24</v>
      </c>
      <c r="H7" s="57">
        <v>0.902</v>
      </c>
      <c r="I7" s="123">
        <f>90.2%*750/1500</f>
        <v>0.451</v>
      </c>
      <c r="J7" s="57">
        <v>0.451</v>
      </c>
      <c r="K7" s="33" t="s">
        <v>705</v>
      </c>
      <c r="L7" s="32" t="s">
        <v>704</v>
      </c>
    </row>
    <row r="8" spans="1:12" s="52" customFormat="1" ht="15">
      <c r="A8" s="37">
        <v>31048</v>
      </c>
      <c r="B8" s="52">
        <v>3</v>
      </c>
      <c r="C8" s="52">
        <v>3</v>
      </c>
      <c r="D8" s="52">
        <v>2</v>
      </c>
      <c r="E8" s="52">
        <v>0</v>
      </c>
      <c r="F8" s="52">
        <v>30</v>
      </c>
      <c r="G8" s="52">
        <v>24</v>
      </c>
      <c r="H8" s="57">
        <v>0.624</v>
      </c>
      <c r="I8" s="123">
        <v>0.451</v>
      </c>
      <c r="J8" s="57">
        <v>0.451</v>
      </c>
      <c r="K8" s="33" t="s">
        <v>703</v>
      </c>
      <c r="L8" s="56">
        <v>31052</v>
      </c>
    </row>
    <row r="9" spans="1:11" s="52" customFormat="1" ht="165">
      <c r="A9" s="323" t="s">
        <v>21</v>
      </c>
      <c r="E9" s="33" t="s">
        <v>702</v>
      </c>
      <c r="K9" s="34"/>
    </row>
    <row r="10" s="52" customFormat="1" ht="15">
      <c r="K10" s="34"/>
    </row>
    <row r="11" s="52" customFormat="1" ht="15">
      <c r="K11" s="34"/>
    </row>
    <row r="12" s="52" customFormat="1" ht="15">
      <c r="K12" s="34"/>
    </row>
    <row r="13" s="52" customFormat="1" ht="15">
      <c r="K13" s="34"/>
    </row>
    <row r="14" s="52" customFormat="1" ht="15">
      <c r="K14" s="34"/>
    </row>
    <row r="15" s="52" customFormat="1" ht="15">
      <c r="K15" s="34"/>
    </row>
    <row r="16" s="52" customFormat="1" ht="15">
      <c r="K16" s="34"/>
    </row>
    <row r="17" s="52" customFormat="1" ht="15">
      <c r="K17" s="34"/>
    </row>
    <row r="18" s="52" customFormat="1" ht="15">
      <c r="K18" s="34"/>
    </row>
    <row r="19" s="52" customFormat="1" ht="15">
      <c r="K19" s="34"/>
    </row>
    <row r="20" spans="11:12" ht="15">
      <c r="K20" s="2"/>
      <c r="L20" s="55"/>
    </row>
    <row r="21" spans="11:12" ht="15">
      <c r="K21" s="2"/>
      <c r="L21" s="55"/>
    </row>
    <row r="22" spans="11:12" ht="15">
      <c r="K22" s="2"/>
      <c r="L22" s="55"/>
    </row>
    <row r="23" spans="11:12" ht="15">
      <c r="K23" s="2"/>
      <c r="L23" s="55"/>
    </row>
    <row r="24" ht="15">
      <c r="K24" s="2"/>
    </row>
    <row r="25" ht="15">
      <c r="K25" s="2"/>
    </row>
    <row r="26" ht="15">
      <c r="K26" s="2"/>
    </row>
    <row r="27" ht="15">
      <c r="K27" s="2"/>
    </row>
    <row r="28" ht="15">
      <c r="K28" s="2"/>
    </row>
    <row r="29" ht="15">
      <c r="K29" s="2"/>
    </row>
    <row r="30" ht="15">
      <c r="K30" s="2"/>
    </row>
    <row r="31" ht="15">
      <c r="K31" s="2"/>
    </row>
  </sheetData>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31"/>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7" sqref="D7"/>
    </sheetView>
  </sheetViews>
  <sheetFormatPr defaultColWidth="11.421875" defaultRowHeight="15"/>
  <cols>
    <col min="1" max="1" width="11.421875" style="22" customWidth="1"/>
    <col min="2" max="2" width="36.140625" style="22" customWidth="1"/>
    <col min="3" max="3" width="36.28125" style="22" customWidth="1"/>
    <col min="4" max="4" width="55.7109375" style="22" bestFit="1" customWidth="1"/>
    <col min="5" max="5" width="13.7109375" style="22" bestFit="1" customWidth="1"/>
    <col min="6" max="6" width="70.00390625" style="22" customWidth="1"/>
    <col min="7" max="16384" width="11.421875" style="22" customWidth="1"/>
  </cols>
  <sheetData>
    <row r="1" spans="1:3" ht="15" hidden="1">
      <c r="A1" s="55" t="s">
        <v>555</v>
      </c>
      <c r="B1" s="108" t="s">
        <v>431</v>
      </c>
      <c r="C1" s="108" t="s">
        <v>432</v>
      </c>
    </row>
    <row r="2" spans="1:6" s="49" customFormat="1" ht="93" customHeight="1">
      <c r="A2" s="49" t="s">
        <v>318</v>
      </c>
      <c r="B2" s="49" t="s">
        <v>355</v>
      </c>
      <c r="C2" s="49" t="s">
        <v>356</v>
      </c>
      <c r="D2" s="49" t="s">
        <v>47</v>
      </c>
      <c r="E2" s="49" t="s">
        <v>1097</v>
      </c>
      <c r="F2" s="49" t="s">
        <v>21</v>
      </c>
    </row>
    <row r="3" spans="1:6" s="10" customFormat="1" ht="30" customHeight="1">
      <c r="A3" s="37">
        <v>41730</v>
      </c>
      <c r="B3" s="144">
        <v>0.2363</v>
      </c>
      <c r="C3" s="144">
        <v>0.315</v>
      </c>
      <c r="D3" s="7" t="s">
        <v>1418</v>
      </c>
      <c r="E3" s="148"/>
      <c r="F3" s="154" t="s">
        <v>1416</v>
      </c>
    </row>
    <row r="4" spans="1:6" s="10" customFormat="1" ht="30" customHeight="1">
      <c r="A4" s="37">
        <v>39965</v>
      </c>
      <c r="B4" s="144">
        <v>0.225</v>
      </c>
      <c r="C4" s="144">
        <v>0.3</v>
      </c>
      <c r="D4" s="154" t="s">
        <v>797</v>
      </c>
      <c r="E4" s="148">
        <v>39810</v>
      </c>
      <c r="F4" s="48" t="s">
        <v>1028</v>
      </c>
    </row>
    <row r="5" spans="1:5" s="10" customFormat="1" ht="15">
      <c r="A5" s="37">
        <v>36481</v>
      </c>
      <c r="B5" s="144">
        <v>0.225</v>
      </c>
      <c r="C5" s="144">
        <v>0.3</v>
      </c>
      <c r="D5" s="154" t="s">
        <v>798</v>
      </c>
      <c r="E5" s="148">
        <v>36480</v>
      </c>
    </row>
    <row r="6" spans="1:5" ht="15">
      <c r="A6" s="37">
        <v>31594</v>
      </c>
      <c r="B6" s="57">
        <v>0.225</v>
      </c>
      <c r="C6" s="57">
        <v>0.3</v>
      </c>
      <c r="D6" s="33" t="s">
        <v>799</v>
      </c>
      <c r="E6" s="56">
        <v>31052</v>
      </c>
    </row>
    <row r="7" spans="1:5" ht="30">
      <c r="A7" s="37">
        <v>31413</v>
      </c>
      <c r="B7" s="57">
        <v>0.225</v>
      </c>
      <c r="C7" s="57">
        <v>0.3</v>
      </c>
      <c r="D7" s="6" t="s">
        <v>307</v>
      </c>
      <c r="E7" s="56">
        <v>31402</v>
      </c>
    </row>
    <row r="8" spans="1:6" ht="15">
      <c r="A8" s="37">
        <v>31044</v>
      </c>
      <c r="B8" s="57">
        <v>0.225</v>
      </c>
      <c r="C8" s="57">
        <v>0.3</v>
      </c>
      <c r="D8" s="33" t="s">
        <v>800</v>
      </c>
      <c r="E8" s="56">
        <v>31043</v>
      </c>
      <c r="F8" s="22" t="s">
        <v>801</v>
      </c>
    </row>
    <row r="9" spans="1:6" ht="15">
      <c r="A9" s="37">
        <v>30133</v>
      </c>
      <c r="B9" s="57">
        <v>0.225</v>
      </c>
      <c r="C9" s="57">
        <v>0.3</v>
      </c>
      <c r="D9" s="33" t="s">
        <v>802</v>
      </c>
      <c r="E9" s="56">
        <v>30126</v>
      </c>
      <c r="F9" s="22" t="s">
        <v>803</v>
      </c>
    </row>
    <row r="10" spans="1:6" ht="15">
      <c r="A10" s="37">
        <v>28491</v>
      </c>
      <c r="B10" s="57">
        <v>0.225</v>
      </c>
      <c r="C10" s="57">
        <v>0.3</v>
      </c>
      <c r="D10" s="33" t="s">
        <v>804</v>
      </c>
      <c r="E10" s="56">
        <v>28516</v>
      </c>
      <c r="F10" s="7" t="s">
        <v>805</v>
      </c>
    </row>
    <row r="11" spans="1:6" ht="15">
      <c r="A11" s="35">
        <v>26115</v>
      </c>
      <c r="B11" s="57">
        <v>0.16</v>
      </c>
      <c r="C11" s="57">
        <v>0.3</v>
      </c>
      <c r="D11" s="33" t="s">
        <v>806</v>
      </c>
      <c r="E11" s="56">
        <v>26114</v>
      </c>
      <c r="F11" s="7" t="s">
        <v>805</v>
      </c>
    </row>
    <row r="12" spans="1:6" ht="15">
      <c r="A12" s="276" t="s">
        <v>807</v>
      </c>
      <c r="B12" s="57">
        <v>0.16</v>
      </c>
      <c r="C12" s="57">
        <v>0.3</v>
      </c>
      <c r="D12" s="33" t="s">
        <v>808</v>
      </c>
      <c r="E12" s="53">
        <v>25927</v>
      </c>
      <c r="F12" s="22" t="s">
        <v>809</v>
      </c>
    </row>
    <row r="14" ht="15">
      <c r="B14" s="22" t="s">
        <v>1029</v>
      </c>
    </row>
    <row r="15" ht="15">
      <c r="B15" s="215"/>
    </row>
    <row r="16" ht="15">
      <c r="B16" s="218" t="s">
        <v>975</v>
      </c>
    </row>
    <row r="17" ht="15">
      <c r="B17" s="145" t="s">
        <v>976</v>
      </c>
    </row>
    <row r="18" ht="15">
      <c r="B18" s="214" t="s">
        <v>977</v>
      </c>
    </row>
    <row r="20" ht="15">
      <c r="B20" s="218" t="s">
        <v>972</v>
      </c>
    </row>
    <row r="21" ht="15">
      <c r="B21" s="214" t="s">
        <v>971</v>
      </c>
    </row>
    <row r="22" ht="15">
      <c r="B22" s="214" t="s">
        <v>973</v>
      </c>
    </row>
    <row r="24" ht="15">
      <c r="B24" s="22" t="s">
        <v>978</v>
      </c>
    </row>
    <row r="25" ht="15">
      <c r="B25" s="22" t="s">
        <v>974</v>
      </c>
    </row>
    <row r="26" spans="2:3" ht="18">
      <c r="B26" s="213"/>
      <c r="C26"/>
    </row>
    <row r="27" spans="2:3" ht="15">
      <c r="B27" t="s">
        <v>979</v>
      </c>
      <c r="C27"/>
    </row>
    <row r="28" spans="2:3" ht="15">
      <c r="B28" s="404"/>
      <c r="C28" s="421"/>
    </row>
    <row r="29" spans="2:3" ht="15">
      <c r="B29" s="216"/>
      <c r="C29" s="216"/>
    </row>
    <row r="30" spans="2:3" ht="15">
      <c r="B30" s="6"/>
      <c r="C30" s="6"/>
    </row>
    <row r="31" spans="2:3" ht="15">
      <c r="B31" s="6"/>
      <c r="C31" s="6"/>
    </row>
  </sheetData>
  <mergeCells count="1">
    <mergeCell ref="B28:C28"/>
  </mergeCells>
  <hyperlinks>
    <hyperlink ref="B17" r:id="rId1" display="https://www.caf.fr/wps/portal/particuliers/testrsa"/>
  </hyperlink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18"/>
  <sheetViews>
    <sheetView workbookViewId="0" topLeftCell="A2">
      <selection activeCell="E7" sqref="E7"/>
    </sheetView>
  </sheetViews>
  <sheetFormatPr defaultColWidth="11.421875" defaultRowHeight="15"/>
  <cols>
    <col min="1" max="1" width="11.421875" style="245" customWidth="1"/>
    <col min="2" max="2" width="13.8515625" style="245" customWidth="1"/>
    <col min="3" max="3" width="11.8515625" style="245" customWidth="1"/>
    <col min="4" max="4" width="23.7109375" style="245" customWidth="1"/>
    <col min="5" max="5" width="23.421875" style="245" customWidth="1"/>
    <col min="6" max="6" width="36.28125" style="245" customWidth="1"/>
    <col min="7" max="7" width="23.7109375" style="245" customWidth="1"/>
    <col min="8" max="8" width="24.7109375" style="245" customWidth="1"/>
    <col min="9" max="9" width="23.57421875" style="245" customWidth="1"/>
    <col min="10" max="10" width="53.421875" style="245" customWidth="1"/>
    <col min="11" max="11" width="15.8515625" style="245" customWidth="1"/>
    <col min="12" max="12" width="87.7109375" style="245" customWidth="1"/>
    <col min="13" max="16384" width="11.421875" style="245" customWidth="1"/>
  </cols>
  <sheetData>
    <row r="1" spans="1:9" ht="15" customHeight="1" hidden="1">
      <c r="A1" s="245" t="s">
        <v>555</v>
      </c>
      <c r="B1" s="245" t="s">
        <v>1258</v>
      </c>
      <c r="C1" s="245" t="s">
        <v>1257</v>
      </c>
      <c r="D1" s="245" t="s">
        <v>1259</v>
      </c>
      <c r="E1" s="357" t="s">
        <v>1260</v>
      </c>
      <c r="F1" s="357" t="s">
        <v>1261</v>
      </c>
      <c r="G1" s="357" t="s">
        <v>1262</v>
      </c>
      <c r="H1" s="357" t="s">
        <v>1263</v>
      </c>
      <c r="I1" s="357" t="s">
        <v>1264</v>
      </c>
    </row>
    <row r="2" spans="1:12" s="246" customFormat="1" ht="93" customHeight="1">
      <c r="A2" s="246" t="s">
        <v>318</v>
      </c>
      <c r="B2" s="246" t="s">
        <v>824</v>
      </c>
      <c r="C2" s="246" t="s">
        <v>980</v>
      </c>
      <c r="D2" s="246" t="s">
        <v>822</v>
      </c>
      <c r="E2" s="246" t="s">
        <v>821</v>
      </c>
      <c r="F2" s="246" t="s">
        <v>820</v>
      </c>
      <c r="G2" s="246" t="s">
        <v>819</v>
      </c>
      <c r="H2" s="246" t="s">
        <v>818</v>
      </c>
      <c r="I2" s="246" t="s">
        <v>1091</v>
      </c>
      <c r="J2" s="246" t="s">
        <v>47</v>
      </c>
      <c r="K2" s="246" t="s">
        <v>1097</v>
      </c>
      <c r="L2" s="246" t="s">
        <v>21</v>
      </c>
    </row>
    <row r="3" spans="1:12" s="268" customFormat="1" ht="15" customHeight="1">
      <c r="A3" s="273">
        <v>38718</v>
      </c>
      <c r="B3" s="267">
        <v>20</v>
      </c>
      <c r="C3" s="315"/>
      <c r="D3" s="315"/>
      <c r="E3" s="315"/>
      <c r="F3" s="315"/>
      <c r="G3" s="315"/>
      <c r="H3" s="315"/>
      <c r="I3" s="315"/>
      <c r="J3" s="6"/>
      <c r="K3" s="270"/>
      <c r="L3" s="422" t="s">
        <v>1030</v>
      </c>
    </row>
    <row r="4" spans="1:12" ht="15" customHeight="1">
      <c r="A4" s="273">
        <v>38353</v>
      </c>
      <c r="B4" s="244">
        <v>20</v>
      </c>
      <c r="C4" s="123">
        <v>0.32</v>
      </c>
      <c r="D4" s="123">
        <v>0.24</v>
      </c>
      <c r="E4" s="123">
        <v>0.65</v>
      </c>
      <c r="F4" s="123">
        <v>0.92</v>
      </c>
      <c r="G4" s="123">
        <v>1.4257</v>
      </c>
      <c r="H4" s="123">
        <v>1.8221</v>
      </c>
      <c r="I4" s="179">
        <v>964.78</v>
      </c>
      <c r="J4" s="6" t="s">
        <v>816</v>
      </c>
      <c r="K4" s="247">
        <v>38395</v>
      </c>
      <c r="L4" s="422"/>
    </row>
    <row r="5" spans="1:11" ht="15" customHeight="1">
      <c r="A5" s="202">
        <v>38078</v>
      </c>
      <c r="B5" s="244">
        <v>20</v>
      </c>
      <c r="C5" s="123">
        <v>0.32</v>
      </c>
      <c r="D5" s="123">
        <v>0.24</v>
      </c>
      <c r="E5" s="123">
        <v>0.65</v>
      </c>
      <c r="F5" s="123">
        <v>0.92</v>
      </c>
      <c r="G5" s="123">
        <v>1.4257</v>
      </c>
      <c r="H5" s="123">
        <v>1.8221</v>
      </c>
      <c r="I5" s="179">
        <v>945.87</v>
      </c>
      <c r="J5" s="6"/>
      <c r="K5" s="247"/>
    </row>
    <row r="6" spans="1:11" ht="15" customHeight="1">
      <c r="A6" s="202">
        <v>37712</v>
      </c>
      <c r="B6" s="244">
        <v>20</v>
      </c>
      <c r="C6" s="123">
        <v>0.32</v>
      </c>
      <c r="D6" s="123">
        <v>0.24</v>
      </c>
      <c r="E6" s="123">
        <v>0.65</v>
      </c>
      <c r="F6" s="123">
        <v>0.92</v>
      </c>
      <c r="G6" s="123">
        <v>1.4257</v>
      </c>
      <c r="H6" s="123">
        <v>1.8221</v>
      </c>
      <c r="I6" s="179">
        <v>930.05</v>
      </c>
      <c r="J6" s="6"/>
      <c r="K6" s="247"/>
    </row>
    <row r="7" spans="1:12" ht="51.75" customHeight="1">
      <c r="A7" s="37">
        <v>37347</v>
      </c>
      <c r="B7" s="244">
        <v>20</v>
      </c>
      <c r="C7" s="123">
        <v>0.32</v>
      </c>
      <c r="D7" s="123">
        <v>0.24</v>
      </c>
      <c r="E7" s="123">
        <v>0.65</v>
      </c>
      <c r="F7" s="123">
        <v>0.92</v>
      </c>
      <c r="G7" s="123">
        <v>1.4257</v>
      </c>
      <c r="H7" s="123">
        <v>1.8221</v>
      </c>
      <c r="I7" s="123" t="s">
        <v>813</v>
      </c>
      <c r="J7" s="6" t="s">
        <v>981</v>
      </c>
      <c r="K7" s="247">
        <v>37345</v>
      </c>
      <c r="L7" s="6" t="s">
        <v>982</v>
      </c>
    </row>
    <row r="8" spans="1:12" ht="15" customHeight="1">
      <c r="A8" s="37">
        <v>33512</v>
      </c>
      <c r="B8" s="244">
        <v>20</v>
      </c>
      <c r="C8" s="57">
        <v>0.32</v>
      </c>
      <c r="D8" s="57">
        <v>0.72</v>
      </c>
      <c r="E8" s="57">
        <v>0.72</v>
      </c>
      <c r="F8" s="57">
        <v>5017.82</v>
      </c>
      <c r="G8" s="119" t="s">
        <v>813</v>
      </c>
      <c r="H8" s="119" t="s">
        <v>813</v>
      </c>
      <c r="I8" s="119" t="s">
        <v>813</v>
      </c>
      <c r="J8" s="6" t="s">
        <v>815</v>
      </c>
      <c r="K8" s="247">
        <v>33505</v>
      </c>
      <c r="L8" s="159" t="s">
        <v>1339</v>
      </c>
    </row>
    <row r="9" spans="1:11" ht="15" customHeight="1">
      <c r="A9" s="37">
        <v>30682</v>
      </c>
      <c r="B9" s="244">
        <v>20</v>
      </c>
      <c r="C9" s="57">
        <v>0.32</v>
      </c>
      <c r="D9" s="57">
        <v>0.72</v>
      </c>
      <c r="E9" s="57">
        <v>0.24</v>
      </c>
      <c r="F9" s="119" t="s">
        <v>813</v>
      </c>
      <c r="G9" s="119" t="s">
        <v>813</v>
      </c>
      <c r="H9" s="119" t="s">
        <v>813</v>
      </c>
      <c r="I9" s="119" t="s">
        <v>813</v>
      </c>
      <c r="J9" s="156" t="s">
        <v>814</v>
      </c>
      <c r="K9" s="247">
        <v>30317</v>
      </c>
    </row>
    <row r="10" spans="1:12" ht="45.75" customHeight="1">
      <c r="A10" s="37">
        <v>27973</v>
      </c>
      <c r="B10" s="244">
        <v>20</v>
      </c>
      <c r="C10" s="57">
        <v>0.32</v>
      </c>
      <c r="D10" s="57">
        <v>0.48</v>
      </c>
      <c r="E10" s="119">
        <v>0.24</v>
      </c>
      <c r="F10" s="119" t="s">
        <v>813</v>
      </c>
      <c r="G10" s="119" t="s">
        <v>813</v>
      </c>
      <c r="H10" s="119" t="s">
        <v>813</v>
      </c>
      <c r="I10" s="119" t="s">
        <v>813</v>
      </c>
      <c r="J10" s="158" t="s">
        <v>812</v>
      </c>
      <c r="K10" s="56" t="s">
        <v>811</v>
      </c>
      <c r="L10" s="6" t="s">
        <v>810</v>
      </c>
    </row>
    <row r="11" spans="1:9" ht="51.75" customHeight="1">
      <c r="A11" s="400" t="s">
        <v>21</v>
      </c>
      <c r="B11" s="405" t="s">
        <v>1031</v>
      </c>
      <c r="C11" s="405"/>
      <c r="D11" s="405"/>
      <c r="E11" s="405"/>
      <c r="F11" s="405"/>
      <c r="G11" s="405"/>
      <c r="H11" s="405"/>
      <c r="I11" s="405"/>
    </row>
    <row r="12" spans="1:9" ht="37.5" customHeight="1">
      <c r="A12" s="400"/>
      <c r="B12" s="423" t="s">
        <v>1032</v>
      </c>
      <c r="C12" s="423"/>
      <c r="D12" s="423"/>
      <c r="E12" s="423"/>
      <c r="F12" s="423"/>
      <c r="G12" s="423"/>
      <c r="H12" s="423"/>
      <c r="I12" s="423"/>
    </row>
    <row r="15" ht="15.75">
      <c r="B15" s="219"/>
    </row>
    <row r="16" ht="15.75">
      <c r="B16" s="219"/>
    </row>
    <row r="17" spans="2:9" ht="15.75">
      <c r="B17" s="219"/>
      <c r="E17" s="126"/>
      <c r="F17" s="126"/>
      <c r="G17" s="126"/>
      <c r="H17" s="126"/>
      <c r="I17" s="126"/>
    </row>
    <row r="18" spans="5:10" ht="15">
      <c r="E18" s="123"/>
      <c r="F18" s="123"/>
      <c r="G18" s="123"/>
      <c r="H18" s="160"/>
      <c r="I18" s="160"/>
      <c r="J18" s="138"/>
    </row>
  </sheetData>
  <mergeCells count="4">
    <mergeCell ref="L3:L4"/>
    <mergeCell ref="A11:A12"/>
    <mergeCell ref="B11:I11"/>
    <mergeCell ref="B12:I12"/>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Q14"/>
  <sheetViews>
    <sheetView workbookViewId="0" topLeftCell="A2">
      <selection activeCell="O3" sqref="O3"/>
    </sheetView>
  </sheetViews>
  <sheetFormatPr defaultColWidth="11.421875" defaultRowHeight="15"/>
  <cols>
    <col min="1" max="3" width="11.421875" style="245" customWidth="1"/>
    <col min="4" max="4" width="13.57421875" style="245" customWidth="1"/>
    <col min="5" max="6" width="13.7109375" style="245" customWidth="1"/>
    <col min="7" max="8" width="13.28125" style="245" customWidth="1"/>
    <col min="9" max="10" width="13.421875" style="245" customWidth="1"/>
    <col min="11" max="12" width="13.28125" style="245" customWidth="1"/>
    <col min="13" max="14" width="14.00390625" style="245" customWidth="1"/>
    <col min="15" max="15" width="36.28125" style="245" customWidth="1"/>
    <col min="16" max="16384" width="11.421875" style="245" customWidth="1"/>
  </cols>
  <sheetData>
    <row r="1" spans="1:14" ht="15" customHeight="1" hidden="1">
      <c r="A1" s="245" t="s">
        <v>555</v>
      </c>
      <c r="B1" s="245" t="s">
        <v>1265</v>
      </c>
      <c r="C1" s="245" t="s">
        <v>1266</v>
      </c>
      <c r="D1" s="357" t="s">
        <v>1267</v>
      </c>
      <c r="E1" s="357" t="s">
        <v>1268</v>
      </c>
      <c r="F1" s="357" t="s">
        <v>1269</v>
      </c>
      <c r="G1" s="357" t="s">
        <v>1274</v>
      </c>
      <c r="H1" s="357" t="s">
        <v>1269</v>
      </c>
      <c r="I1" s="357" t="s">
        <v>1273</v>
      </c>
      <c r="J1" s="357" t="s">
        <v>1269</v>
      </c>
      <c r="K1" s="357" t="s">
        <v>1272</v>
      </c>
      <c r="L1" s="357" t="s">
        <v>1269</v>
      </c>
      <c r="M1" s="357" t="s">
        <v>1271</v>
      </c>
      <c r="N1" s="357" t="s">
        <v>1270</v>
      </c>
    </row>
    <row r="2" spans="1:17" s="246" customFormat="1" ht="60">
      <c r="A2" s="246" t="s">
        <v>318</v>
      </c>
      <c r="B2" s="246" t="s">
        <v>824</v>
      </c>
      <c r="C2" s="246" t="s">
        <v>823</v>
      </c>
      <c r="D2" s="246" t="s">
        <v>822</v>
      </c>
      <c r="E2" s="246" t="s">
        <v>821</v>
      </c>
      <c r="F2" s="246" t="s">
        <v>945</v>
      </c>
      <c r="G2" s="246" t="s">
        <v>820</v>
      </c>
      <c r="H2" s="246" t="s">
        <v>828</v>
      </c>
      <c r="I2" s="246" t="s">
        <v>819</v>
      </c>
      <c r="J2" s="246" t="s">
        <v>827</v>
      </c>
      <c r="K2" s="246" t="s">
        <v>818</v>
      </c>
      <c r="L2" s="246" t="s">
        <v>826</v>
      </c>
      <c r="M2" s="246" t="s">
        <v>817</v>
      </c>
      <c r="N2" s="246" t="s">
        <v>825</v>
      </c>
      <c r="O2" s="246" t="s">
        <v>47</v>
      </c>
      <c r="P2" s="246" t="s">
        <v>1097</v>
      </c>
      <c r="Q2" s="246" t="s">
        <v>21</v>
      </c>
    </row>
    <row r="3" spans="1:15" s="126" customFormat="1" ht="15" customHeight="1">
      <c r="A3" s="209">
        <v>41365</v>
      </c>
      <c r="B3" s="244">
        <v>20</v>
      </c>
      <c r="C3" s="123">
        <v>0.32</v>
      </c>
      <c r="D3" s="123">
        <v>0.24</v>
      </c>
      <c r="E3" s="123">
        <v>0.65</v>
      </c>
      <c r="F3" s="57">
        <v>0.13</v>
      </c>
      <c r="G3" s="57">
        <v>0.92</v>
      </c>
      <c r="H3" s="119">
        <v>0.18</v>
      </c>
      <c r="I3" s="57">
        <v>1.4257</v>
      </c>
      <c r="J3" s="57">
        <v>0.57</v>
      </c>
      <c r="K3" s="123">
        <v>1.8221</v>
      </c>
      <c r="L3" s="57">
        <v>0.73</v>
      </c>
      <c r="M3" s="55" t="s">
        <v>983</v>
      </c>
      <c r="N3" s="146">
        <v>1.07</v>
      </c>
      <c r="O3" s="128" t="s">
        <v>1417</v>
      </c>
    </row>
    <row r="4" spans="1:14" s="126" customFormat="1" ht="15" customHeight="1">
      <c r="A4" s="209">
        <v>41000</v>
      </c>
      <c r="B4" s="244">
        <v>20</v>
      </c>
      <c r="C4" s="123">
        <v>0.32</v>
      </c>
      <c r="D4" s="123">
        <v>0.24</v>
      </c>
      <c r="E4" s="123">
        <v>0.65</v>
      </c>
      <c r="F4" s="57">
        <v>0.13</v>
      </c>
      <c r="G4" s="57">
        <v>0.92</v>
      </c>
      <c r="H4" s="119">
        <v>0.18</v>
      </c>
      <c r="I4" s="57">
        <v>1.4257</v>
      </c>
      <c r="J4" s="57">
        <v>0.57</v>
      </c>
      <c r="K4" s="123">
        <v>1.8221</v>
      </c>
      <c r="L4" s="57">
        <v>0.73</v>
      </c>
      <c r="M4" s="220">
        <v>1082.43</v>
      </c>
      <c r="N4" s="146">
        <v>1.07</v>
      </c>
    </row>
    <row r="5" spans="1:14" s="126" customFormat="1" ht="15" customHeight="1">
      <c r="A5" s="209">
        <v>40634</v>
      </c>
      <c r="B5" s="244">
        <v>20</v>
      </c>
      <c r="C5" s="123">
        <v>0.32</v>
      </c>
      <c r="D5" s="123">
        <v>0.24</v>
      </c>
      <c r="E5" s="123">
        <v>0.65</v>
      </c>
      <c r="F5" s="57">
        <v>0.13</v>
      </c>
      <c r="G5" s="57">
        <v>0.92</v>
      </c>
      <c r="H5" s="119">
        <v>0.18</v>
      </c>
      <c r="I5" s="57">
        <v>1.4257</v>
      </c>
      <c r="J5" s="57">
        <v>0.57</v>
      </c>
      <c r="K5" s="123">
        <v>1.8221</v>
      </c>
      <c r="L5" s="57">
        <v>0.73</v>
      </c>
      <c r="M5" s="220">
        <v>1060.16</v>
      </c>
      <c r="N5" s="146">
        <v>1.07</v>
      </c>
    </row>
    <row r="6" spans="1:14" s="126" customFormat="1" ht="15" customHeight="1">
      <c r="A6" s="209">
        <v>40269</v>
      </c>
      <c r="B6" s="244">
        <v>20</v>
      </c>
      <c r="C6" s="123">
        <v>0.32</v>
      </c>
      <c r="D6" s="123">
        <v>0.24</v>
      </c>
      <c r="E6" s="123">
        <v>0.65</v>
      </c>
      <c r="F6" s="57">
        <v>0.13</v>
      </c>
      <c r="G6" s="57">
        <v>0.92</v>
      </c>
      <c r="H6" s="119">
        <v>0.18</v>
      </c>
      <c r="I6" s="57">
        <v>1.4257</v>
      </c>
      <c r="J6" s="57">
        <v>0.57</v>
      </c>
      <c r="K6" s="123">
        <v>1.8221</v>
      </c>
      <c r="L6" s="57">
        <v>0.73</v>
      </c>
      <c r="M6" s="220">
        <v>1038.36</v>
      </c>
      <c r="N6" s="146">
        <v>1.07</v>
      </c>
    </row>
    <row r="7" spans="1:14" s="126" customFormat="1" ht="15" customHeight="1">
      <c r="A7" s="209">
        <v>39904</v>
      </c>
      <c r="B7" s="244">
        <v>20</v>
      </c>
      <c r="C7" s="123">
        <v>0.32</v>
      </c>
      <c r="D7" s="123">
        <v>0.24</v>
      </c>
      <c r="E7" s="123">
        <v>0.65</v>
      </c>
      <c r="F7" s="57">
        <v>0.13</v>
      </c>
      <c r="G7" s="57">
        <v>0.92</v>
      </c>
      <c r="H7" s="119">
        <v>0.18</v>
      </c>
      <c r="I7" s="57">
        <v>1.4257</v>
      </c>
      <c r="J7" s="57">
        <v>0.57</v>
      </c>
      <c r="K7" s="123">
        <v>1.8221</v>
      </c>
      <c r="L7" s="57">
        <v>0.73</v>
      </c>
      <c r="M7" s="220">
        <v>1029.1</v>
      </c>
      <c r="N7" s="146">
        <v>1.07</v>
      </c>
    </row>
    <row r="8" spans="1:14" s="126" customFormat="1" ht="15" customHeight="1">
      <c r="A8" s="209">
        <v>39722</v>
      </c>
      <c r="B8" s="244">
        <v>20</v>
      </c>
      <c r="C8" s="123">
        <v>0.32</v>
      </c>
      <c r="D8" s="123">
        <v>0.24</v>
      </c>
      <c r="E8" s="123">
        <v>0.65</v>
      </c>
      <c r="F8" s="57">
        <v>0.13</v>
      </c>
      <c r="G8" s="57">
        <v>0.92</v>
      </c>
      <c r="H8" s="119">
        <v>0.18</v>
      </c>
      <c r="I8" s="57">
        <v>1.4257</v>
      </c>
      <c r="J8" s="57">
        <v>0.57</v>
      </c>
      <c r="K8" s="123">
        <v>1.8221</v>
      </c>
      <c r="L8" s="57">
        <v>0.73</v>
      </c>
      <c r="M8" s="220">
        <v>1018.91</v>
      </c>
      <c r="N8" s="146">
        <v>1.07</v>
      </c>
    </row>
    <row r="9" spans="1:14" s="126" customFormat="1" ht="15" customHeight="1">
      <c r="A9" s="209">
        <v>39539</v>
      </c>
      <c r="B9" s="244">
        <v>20</v>
      </c>
      <c r="C9" s="123">
        <v>0.32</v>
      </c>
      <c r="D9" s="123">
        <v>0.24</v>
      </c>
      <c r="E9" s="123">
        <v>0.65</v>
      </c>
      <c r="F9" s="57">
        <v>0.13</v>
      </c>
      <c r="G9" s="57">
        <v>0.92</v>
      </c>
      <c r="H9" s="119">
        <v>0.18</v>
      </c>
      <c r="I9" s="57">
        <v>1.4257</v>
      </c>
      <c r="J9" s="57">
        <v>0.57</v>
      </c>
      <c r="K9" s="123">
        <v>1.8221</v>
      </c>
      <c r="L9" s="57">
        <v>0.73</v>
      </c>
      <c r="M9" s="220">
        <v>1010.82</v>
      </c>
      <c r="N9" s="146">
        <v>1.07</v>
      </c>
    </row>
    <row r="10" spans="1:14" s="126" customFormat="1" ht="15" customHeight="1">
      <c r="A10" s="209">
        <v>39173</v>
      </c>
      <c r="B10" s="244">
        <v>20</v>
      </c>
      <c r="C10" s="123">
        <v>0.32</v>
      </c>
      <c r="D10" s="123">
        <v>0.24</v>
      </c>
      <c r="E10" s="123">
        <v>0.65</v>
      </c>
      <c r="F10" s="57">
        <v>0.13</v>
      </c>
      <c r="G10" s="57">
        <v>0.92</v>
      </c>
      <c r="H10" s="119">
        <v>0.18</v>
      </c>
      <c r="I10" s="57">
        <v>1.4257</v>
      </c>
      <c r="J10" s="57">
        <v>0.57</v>
      </c>
      <c r="K10" s="123">
        <v>1.8221</v>
      </c>
      <c r="L10" s="57">
        <v>0.73</v>
      </c>
      <c r="M10" s="220">
        <v>999.83</v>
      </c>
      <c r="N10" s="146">
        <v>1.07</v>
      </c>
    </row>
    <row r="11" spans="1:14" s="126" customFormat="1" ht="15" customHeight="1">
      <c r="A11" s="209">
        <v>38808</v>
      </c>
      <c r="B11" s="244">
        <v>20</v>
      </c>
      <c r="C11" s="123">
        <v>0.32</v>
      </c>
      <c r="D11" s="123">
        <v>0.24</v>
      </c>
      <c r="E11" s="123">
        <v>0.65</v>
      </c>
      <c r="F11" s="57">
        <v>0.13</v>
      </c>
      <c r="G11" s="57">
        <v>0.92</v>
      </c>
      <c r="H11" s="119">
        <v>0.18</v>
      </c>
      <c r="I11" s="57">
        <v>1.4257</v>
      </c>
      <c r="J11" s="57">
        <v>0.57</v>
      </c>
      <c r="K11" s="123">
        <v>1.8221</v>
      </c>
      <c r="L11" s="57">
        <v>0.73</v>
      </c>
      <c r="M11" s="220">
        <v>982.15</v>
      </c>
      <c r="N11" s="146">
        <v>1.07</v>
      </c>
    </row>
    <row r="12" spans="1:16" s="244" customFormat="1" ht="45">
      <c r="A12" s="209">
        <v>38718</v>
      </c>
      <c r="B12" s="244">
        <v>20</v>
      </c>
      <c r="C12" s="123">
        <v>0.32</v>
      </c>
      <c r="D12" s="57">
        <v>0.24</v>
      </c>
      <c r="E12" s="57">
        <v>0.65</v>
      </c>
      <c r="F12" s="57">
        <v>0.13</v>
      </c>
      <c r="G12" s="57">
        <v>0.92</v>
      </c>
      <c r="H12" s="119">
        <v>0.18</v>
      </c>
      <c r="I12" s="57">
        <v>1.4257</v>
      </c>
      <c r="J12" s="57">
        <v>0.57</v>
      </c>
      <c r="K12" s="123">
        <v>1.8221</v>
      </c>
      <c r="L12" s="57">
        <v>0.73</v>
      </c>
      <c r="M12" s="179">
        <v>964.78</v>
      </c>
      <c r="N12" s="146">
        <v>1.07</v>
      </c>
      <c r="O12" s="248" t="s">
        <v>947</v>
      </c>
      <c r="P12" s="56" t="s">
        <v>946</v>
      </c>
    </row>
    <row r="13" spans="1:2" ht="15">
      <c r="A13" s="336" t="s">
        <v>21</v>
      </c>
      <c r="B13" s="272" t="s">
        <v>984</v>
      </c>
    </row>
    <row r="14" ht="15">
      <c r="B14" s="274"/>
    </row>
  </sheetData>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K5"/>
  <sheetViews>
    <sheetView workbookViewId="0" topLeftCell="A2"/>
  </sheetViews>
  <sheetFormatPr defaultColWidth="11.421875" defaultRowHeight="15"/>
  <cols>
    <col min="1" max="8" width="11.421875" style="22" customWidth="1"/>
    <col min="9" max="9" width="33.57421875" style="22" customWidth="1"/>
    <col min="10" max="10" width="11.421875" style="22" customWidth="1"/>
    <col min="11" max="11" width="28.7109375" style="22" customWidth="1"/>
    <col min="12" max="16384" width="11.421875" style="22" customWidth="1"/>
  </cols>
  <sheetData>
    <row r="1" spans="1:8" s="357" customFormat="1" ht="15" hidden="1">
      <c r="A1" s="357" t="s">
        <v>1275</v>
      </c>
      <c r="B1" s="357" t="s">
        <v>1276</v>
      </c>
      <c r="C1" s="357" t="s">
        <v>1277</v>
      </c>
      <c r="D1" s="357" t="s">
        <v>1278</v>
      </c>
      <c r="E1" s="357" t="s">
        <v>1279</v>
      </c>
      <c r="F1" s="357" t="s">
        <v>1280</v>
      </c>
      <c r="G1" s="357" t="s">
        <v>1281</v>
      </c>
      <c r="H1" s="357" t="s">
        <v>1282</v>
      </c>
    </row>
    <row r="2" spans="1:11" s="49" customFormat="1" ht="93" customHeight="1">
      <c r="A2" s="49" t="s">
        <v>318</v>
      </c>
      <c r="B2" s="49" t="s">
        <v>838</v>
      </c>
      <c r="C2" s="49" t="s">
        <v>837</v>
      </c>
      <c r="D2" s="49" t="s">
        <v>836</v>
      </c>
      <c r="E2" s="49" t="s">
        <v>835</v>
      </c>
      <c r="F2" s="49" t="s">
        <v>834</v>
      </c>
      <c r="G2" s="49" t="s">
        <v>833</v>
      </c>
      <c r="H2" s="49" t="s">
        <v>832</v>
      </c>
      <c r="I2" s="49" t="s">
        <v>47</v>
      </c>
      <c r="J2" s="49" t="s">
        <v>1097</v>
      </c>
      <c r="K2" s="49" t="s">
        <v>21</v>
      </c>
    </row>
    <row r="3" spans="1:11" s="268" customFormat="1" ht="15">
      <c r="A3" s="208">
        <v>38872</v>
      </c>
      <c r="B3" s="314"/>
      <c r="C3" s="314"/>
      <c r="D3" s="314"/>
      <c r="E3" s="314"/>
      <c r="F3" s="314"/>
      <c r="G3" s="314"/>
      <c r="H3" s="161">
        <v>1</v>
      </c>
      <c r="I3" s="6"/>
      <c r="J3" s="12"/>
      <c r="K3" s="401" t="s">
        <v>829</v>
      </c>
    </row>
    <row r="4" spans="1:11" ht="30">
      <c r="A4" s="208">
        <v>37347</v>
      </c>
      <c r="B4" s="57">
        <v>2.3401</v>
      </c>
      <c r="C4" s="57">
        <v>2.7789</v>
      </c>
      <c r="D4" s="57">
        <v>0.7129</v>
      </c>
      <c r="E4" s="57">
        <v>0.9427</v>
      </c>
      <c r="F4" s="123">
        <v>1.1701</v>
      </c>
      <c r="G4" s="123">
        <v>1.4626</v>
      </c>
      <c r="H4" s="161">
        <v>1</v>
      </c>
      <c r="I4" s="6" t="s">
        <v>831</v>
      </c>
      <c r="J4" s="12">
        <v>37336</v>
      </c>
      <c r="K4" s="401"/>
    </row>
    <row r="5" spans="1:10" ht="30">
      <c r="A5" s="208">
        <v>36892</v>
      </c>
      <c r="B5" s="57">
        <v>1.4257</v>
      </c>
      <c r="C5" s="57">
        <v>1.8854</v>
      </c>
      <c r="D5" s="57">
        <v>0.7129</v>
      </c>
      <c r="E5" s="57">
        <v>0.9427</v>
      </c>
      <c r="F5" s="123">
        <v>0.9427</v>
      </c>
      <c r="G5" s="123">
        <v>1.2444</v>
      </c>
      <c r="H5" s="161">
        <v>1</v>
      </c>
      <c r="I5" s="6" t="s">
        <v>830</v>
      </c>
      <c r="J5" s="12">
        <v>36929</v>
      </c>
    </row>
  </sheetData>
  <mergeCells count="1">
    <mergeCell ref="K3:K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H4"/>
  <sheetViews>
    <sheetView workbookViewId="0" topLeftCell="A2"/>
  </sheetViews>
  <sheetFormatPr defaultColWidth="11.421875" defaultRowHeight="15"/>
  <cols>
    <col min="1" max="3" width="11.421875" style="22" customWidth="1"/>
    <col min="4" max="5" width="14.7109375" style="22" customWidth="1"/>
    <col min="6" max="6" width="38.421875" style="22" customWidth="1"/>
    <col min="7" max="7" width="11.140625" style="22" bestFit="1" customWidth="1"/>
    <col min="8" max="8" width="16.140625" style="22" bestFit="1" customWidth="1"/>
    <col min="9" max="16384" width="11.421875" style="22" customWidth="1"/>
  </cols>
  <sheetData>
    <row r="1" spans="1:5" s="357" customFormat="1" ht="15" hidden="1">
      <c r="A1" s="357" t="s">
        <v>555</v>
      </c>
      <c r="B1" s="357" t="s">
        <v>1283</v>
      </c>
      <c r="C1" s="357" t="s">
        <v>1284</v>
      </c>
      <c r="D1" s="357" t="s">
        <v>1285</v>
      </c>
      <c r="E1" s="357" t="s">
        <v>1286</v>
      </c>
    </row>
    <row r="2" spans="1:8" s="49" customFormat="1" ht="93" customHeight="1">
      <c r="A2" s="49" t="s">
        <v>318</v>
      </c>
      <c r="B2" s="49" t="s">
        <v>844</v>
      </c>
      <c r="C2" s="49" t="s">
        <v>843</v>
      </c>
      <c r="D2" s="49" t="s">
        <v>842</v>
      </c>
      <c r="E2" s="49" t="s">
        <v>841</v>
      </c>
      <c r="F2" s="49" t="s">
        <v>47</v>
      </c>
      <c r="G2" s="49" t="s">
        <v>1097</v>
      </c>
      <c r="H2" s="49" t="s">
        <v>21</v>
      </c>
    </row>
    <row r="3" spans="1:8" s="267" customFormat="1" ht="30">
      <c r="A3" s="37">
        <v>38873</v>
      </c>
      <c r="B3" s="57">
        <v>0.1063</v>
      </c>
      <c r="C3" s="57">
        <v>0.1263</v>
      </c>
      <c r="D3" s="275">
        <v>22</v>
      </c>
      <c r="E3" s="275">
        <v>3</v>
      </c>
      <c r="F3" s="32" t="s">
        <v>840</v>
      </c>
      <c r="G3" s="270">
        <v>38872</v>
      </c>
      <c r="H3" s="267" t="s">
        <v>839</v>
      </c>
    </row>
    <row r="4" spans="1:7" ht="15">
      <c r="A4" s="16"/>
      <c r="G4" s="16"/>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17" sqref="C17"/>
    </sheetView>
  </sheetViews>
  <sheetFormatPr defaultColWidth="11.421875" defaultRowHeight="15"/>
  <cols>
    <col min="1" max="1" width="15.8515625" style="22" customWidth="1"/>
    <col min="2" max="2" width="37.28125" style="22" customWidth="1"/>
    <col min="3" max="3" width="22.00390625" style="22" bestFit="1" customWidth="1"/>
    <col min="4" max="4" width="22.8515625" style="22" bestFit="1" customWidth="1"/>
    <col min="5" max="5" width="44.7109375" style="22" customWidth="1"/>
    <col min="6" max="16384" width="11.421875" style="22" customWidth="1"/>
  </cols>
  <sheetData>
    <row r="1" spans="1:4" ht="21" customHeight="1" hidden="1">
      <c r="A1" s="55" t="s">
        <v>555</v>
      </c>
      <c r="C1" s="199" t="s">
        <v>1165</v>
      </c>
      <c r="D1" s="199" t="s">
        <v>1166</v>
      </c>
    </row>
    <row r="2" spans="1:5" s="49" customFormat="1" ht="87.75" customHeight="1">
      <c r="A2" s="49" t="s">
        <v>318</v>
      </c>
      <c r="B2" s="49" t="s">
        <v>1321</v>
      </c>
      <c r="C2" s="49" t="s">
        <v>1062</v>
      </c>
      <c r="D2" s="49" t="s">
        <v>294</v>
      </c>
      <c r="E2" s="49" t="s">
        <v>47</v>
      </c>
    </row>
    <row r="3" spans="1:7" s="10" customFormat="1" ht="30.75" customHeight="1">
      <c r="A3" s="36">
        <v>40909</v>
      </c>
      <c r="B3" s="370" t="s">
        <v>1061</v>
      </c>
      <c r="C3" s="23">
        <v>0.136</v>
      </c>
      <c r="D3" s="355"/>
      <c r="E3" s="397" t="s">
        <v>293</v>
      </c>
      <c r="F3" s="48"/>
      <c r="G3" s="48"/>
    </row>
    <row r="4" spans="1:7" s="10" customFormat="1" ht="30.75" customHeight="1">
      <c r="A4" s="36">
        <v>40848</v>
      </c>
      <c r="B4" s="370" t="s">
        <v>1060</v>
      </c>
      <c r="C4" s="23">
        <v>0.136</v>
      </c>
      <c r="D4" s="355"/>
      <c r="E4" s="397"/>
      <c r="F4" s="48"/>
      <c r="G4" s="48"/>
    </row>
    <row r="5" spans="1:7" ht="45" customHeight="1">
      <c r="A5" s="37">
        <v>28856</v>
      </c>
      <c r="B5" s="371" t="s">
        <v>292</v>
      </c>
      <c r="C5" s="356"/>
      <c r="D5" s="54">
        <v>12</v>
      </c>
      <c r="E5" s="397"/>
      <c r="F5" s="7"/>
      <c r="G5" s="7"/>
    </row>
  </sheetData>
  <mergeCells count="1">
    <mergeCell ref="E3:E5"/>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L7"/>
  <sheetViews>
    <sheetView workbookViewId="0" topLeftCell="A2">
      <selection activeCell="A1" sqref="A1:XFD1"/>
    </sheetView>
  </sheetViews>
  <sheetFormatPr defaultColWidth="11.421875" defaultRowHeight="15"/>
  <cols>
    <col min="1" max="9" width="11.421875" style="22" customWidth="1"/>
    <col min="10" max="10" width="33.421875" style="22" customWidth="1"/>
    <col min="11" max="11" width="11.421875" style="22" customWidth="1"/>
    <col min="12" max="12" width="53.00390625" style="22" customWidth="1"/>
    <col min="13" max="16384" width="11.421875" style="22" customWidth="1"/>
  </cols>
  <sheetData>
    <row r="1" spans="1:9" ht="15" hidden="1">
      <c r="A1" s="22" t="s">
        <v>555</v>
      </c>
      <c r="B1" s="22" t="s">
        <v>1287</v>
      </c>
      <c r="C1" s="357" t="s">
        <v>1288</v>
      </c>
      <c r="D1" s="357" t="s">
        <v>1289</v>
      </c>
      <c r="E1" s="357" t="s">
        <v>1290</v>
      </c>
      <c r="F1" s="357" t="s">
        <v>1291</v>
      </c>
      <c r="G1" s="357" t="s">
        <v>1292</v>
      </c>
      <c r="H1" s="22" t="s">
        <v>1294</v>
      </c>
      <c r="I1" s="22" t="s">
        <v>1293</v>
      </c>
    </row>
    <row r="2" spans="1:12" s="49" customFormat="1" ht="75">
      <c r="A2" s="49" t="s">
        <v>318</v>
      </c>
      <c r="B2" s="49" t="s">
        <v>728</v>
      </c>
      <c r="C2" s="49" t="s">
        <v>727</v>
      </c>
      <c r="D2" s="49" t="s">
        <v>726</v>
      </c>
      <c r="E2" s="49" t="s">
        <v>725</v>
      </c>
      <c r="F2" s="49" t="s">
        <v>724</v>
      </c>
      <c r="G2" s="49" t="s">
        <v>1077</v>
      </c>
      <c r="H2" s="49" t="s">
        <v>1078</v>
      </c>
      <c r="I2" s="49" t="s">
        <v>1079</v>
      </c>
      <c r="J2" s="49" t="s">
        <v>1075</v>
      </c>
      <c r="K2" s="49" t="s">
        <v>1097</v>
      </c>
      <c r="L2" s="49" t="s">
        <v>21</v>
      </c>
    </row>
    <row r="3" spans="1:11" s="52" customFormat="1" ht="15">
      <c r="A3" s="37">
        <v>35431</v>
      </c>
      <c r="B3" s="119">
        <v>0</v>
      </c>
      <c r="C3" s="119">
        <v>0</v>
      </c>
      <c r="D3" s="119">
        <v>2.4</v>
      </c>
      <c r="E3" s="119">
        <v>2.6</v>
      </c>
      <c r="F3" s="119">
        <v>2.8</v>
      </c>
      <c r="G3" s="119">
        <v>0.2</v>
      </c>
      <c r="H3" s="119">
        <v>0</v>
      </c>
      <c r="I3" s="119">
        <v>0</v>
      </c>
      <c r="J3" s="32" t="s">
        <v>723</v>
      </c>
      <c r="K3" s="53"/>
    </row>
    <row r="4" spans="1:12" s="52" customFormat="1" ht="75">
      <c r="A4" s="37">
        <v>31928</v>
      </c>
      <c r="B4" s="119"/>
      <c r="C4" s="119"/>
      <c r="D4" s="119"/>
      <c r="E4" s="119"/>
      <c r="F4" s="119"/>
      <c r="G4" s="119"/>
      <c r="H4" s="119"/>
      <c r="I4" s="119"/>
      <c r="J4" s="6" t="s">
        <v>949</v>
      </c>
      <c r="K4" s="53">
        <v>31776</v>
      </c>
      <c r="L4" s="33" t="s">
        <v>1020</v>
      </c>
    </row>
    <row r="5" spans="1:12" s="52" customFormat="1" ht="15">
      <c r="A5" s="37">
        <v>31594</v>
      </c>
      <c r="B5" s="119">
        <v>2</v>
      </c>
      <c r="C5" s="119">
        <v>2.2</v>
      </c>
      <c r="D5" s="119">
        <v>2.4</v>
      </c>
      <c r="E5" s="119">
        <v>2.6</v>
      </c>
      <c r="F5" s="119">
        <v>2.8</v>
      </c>
      <c r="G5" s="119">
        <v>0.2</v>
      </c>
      <c r="H5" s="119">
        <v>2</v>
      </c>
      <c r="I5" s="119">
        <v>1</v>
      </c>
      <c r="J5" s="32" t="s">
        <v>673</v>
      </c>
      <c r="K5" s="53">
        <v>31445</v>
      </c>
      <c r="L5" s="33"/>
    </row>
    <row r="6" spans="1:12" s="52" customFormat="1" ht="15">
      <c r="A6" s="37">
        <v>27973</v>
      </c>
      <c r="B6" s="119">
        <v>2</v>
      </c>
      <c r="C6" s="119">
        <v>2.2</v>
      </c>
      <c r="D6" s="119">
        <v>2.4</v>
      </c>
      <c r="E6" s="119">
        <v>2.6</v>
      </c>
      <c r="F6" s="119">
        <v>2.8</v>
      </c>
      <c r="G6" s="119">
        <v>0.2</v>
      </c>
      <c r="H6" s="119">
        <v>2</v>
      </c>
      <c r="I6" s="119">
        <v>1</v>
      </c>
      <c r="J6" s="32" t="s">
        <v>683</v>
      </c>
      <c r="K6" s="56">
        <v>27989</v>
      </c>
      <c r="L6" s="7" t="s">
        <v>722</v>
      </c>
    </row>
    <row r="7" ht="15">
      <c r="L7" s="22" t="s">
        <v>940</v>
      </c>
    </row>
  </sheetData>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H6"/>
  <sheetViews>
    <sheetView workbookViewId="0" topLeftCell="A2">
      <selection activeCell="A1" sqref="A1:XFD1"/>
    </sheetView>
  </sheetViews>
  <sheetFormatPr defaultColWidth="11.421875" defaultRowHeight="15"/>
  <cols>
    <col min="1" max="3" width="11.421875" style="22" customWidth="1"/>
    <col min="4" max="4" width="18.421875" style="22" customWidth="1"/>
    <col min="5" max="5" width="17.57421875" style="22" customWidth="1"/>
    <col min="6" max="6" width="33.8515625" style="22" customWidth="1"/>
    <col min="7" max="7" width="11.421875" style="22" customWidth="1"/>
    <col min="8" max="8" width="28.28125" style="22" customWidth="1"/>
    <col min="9" max="16384" width="11.421875" style="22" customWidth="1"/>
  </cols>
  <sheetData>
    <row r="1" spans="1:5" s="357" customFormat="1" ht="15" hidden="1">
      <c r="A1" s="357" t="s">
        <v>555</v>
      </c>
      <c r="B1" s="357" t="s">
        <v>1295</v>
      </c>
      <c r="C1" s="357" t="s">
        <v>1296</v>
      </c>
      <c r="D1" s="357" t="s">
        <v>1297</v>
      </c>
      <c r="E1" s="357" t="s">
        <v>1298</v>
      </c>
    </row>
    <row r="2" spans="1:8" s="49" customFormat="1" ht="60">
      <c r="A2" s="49" t="s">
        <v>318</v>
      </c>
      <c r="B2" s="49" t="s">
        <v>736</v>
      </c>
      <c r="C2" s="49" t="s">
        <v>735</v>
      </c>
      <c r="D2" s="49" t="s">
        <v>734</v>
      </c>
      <c r="E2" s="49" t="s">
        <v>733</v>
      </c>
      <c r="F2" s="49" t="s">
        <v>1080</v>
      </c>
      <c r="G2" s="49" t="s">
        <v>1097</v>
      </c>
      <c r="H2" s="49" t="s">
        <v>21</v>
      </c>
    </row>
    <row r="3" spans="1:8" ht="90">
      <c r="A3" s="37">
        <v>30498</v>
      </c>
      <c r="B3" s="52">
        <v>26</v>
      </c>
      <c r="C3" s="298"/>
      <c r="D3" s="147">
        <v>57938</v>
      </c>
      <c r="E3" s="146">
        <v>0.25</v>
      </c>
      <c r="F3" s="32" t="s">
        <v>732</v>
      </c>
      <c r="G3" s="56">
        <v>30315</v>
      </c>
      <c r="H3" s="6" t="s">
        <v>1021</v>
      </c>
    </row>
    <row r="4" spans="1:8" ht="15">
      <c r="A4" s="37">
        <v>28672</v>
      </c>
      <c r="B4" s="52">
        <v>26</v>
      </c>
      <c r="C4" s="191">
        <v>8.58</v>
      </c>
      <c r="D4" s="147">
        <v>40820</v>
      </c>
      <c r="E4" s="146">
        <v>0.25</v>
      </c>
      <c r="F4" s="32" t="s">
        <v>731</v>
      </c>
      <c r="G4" s="56">
        <v>28488</v>
      </c>
      <c r="H4" s="6"/>
    </row>
    <row r="5" spans="1:7" ht="90">
      <c r="A5" s="37">
        <v>28491</v>
      </c>
      <c r="B5" s="52">
        <v>26</v>
      </c>
      <c r="C5" s="191">
        <v>8.58</v>
      </c>
      <c r="D5" s="147">
        <v>36560</v>
      </c>
      <c r="E5" s="146">
        <v>0.25</v>
      </c>
      <c r="F5" s="33" t="s">
        <v>941</v>
      </c>
      <c r="G5" s="32" t="s">
        <v>942</v>
      </c>
    </row>
    <row r="6" spans="1:7" ht="15">
      <c r="A6" s="286" t="s">
        <v>21</v>
      </c>
      <c r="D6" s="52" t="s">
        <v>730</v>
      </c>
      <c r="E6" s="52" t="s">
        <v>729</v>
      </c>
      <c r="F6" s="120"/>
      <c r="G6" s="16"/>
    </row>
  </sheetData>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H6"/>
  <sheetViews>
    <sheetView workbookViewId="0" topLeftCell="A2"/>
  </sheetViews>
  <sheetFormatPr defaultColWidth="11.421875" defaultRowHeight="15"/>
  <cols>
    <col min="1" max="1" width="11.421875" style="22" customWidth="1"/>
    <col min="2" max="5" width="17.57421875" style="22" customWidth="1"/>
    <col min="6" max="6" width="34.57421875" style="22" customWidth="1"/>
    <col min="7" max="7" width="11.421875" style="22" customWidth="1"/>
    <col min="8" max="8" width="63.421875" style="22" customWidth="1"/>
    <col min="9" max="16384" width="11.421875" style="22" customWidth="1"/>
  </cols>
  <sheetData>
    <row r="1" spans="1:5" s="357" customFormat="1" ht="15" hidden="1">
      <c r="A1" s="357" t="s">
        <v>555</v>
      </c>
      <c r="B1" s="357" t="s">
        <v>1299</v>
      </c>
      <c r="C1" s="357" t="s">
        <v>1300</v>
      </c>
      <c r="D1" s="357" t="s">
        <v>1301</v>
      </c>
      <c r="E1" s="357" t="s">
        <v>1302</v>
      </c>
    </row>
    <row r="2" spans="1:8" s="49" customFormat="1" ht="75">
      <c r="A2" s="49" t="s">
        <v>318</v>
      </c>
      <c r="B2" s="49" t="s">
        <v>744</v>
      </c>
      <c r="C2" s="49" t="s">
        <v>743</v>
      </c>
      <c r="D2" s="49" t="s">
        <v>742</v>
      </c>
      <c r="E2" s="49" t="s">
        <v>741</v>
      </c>
      <c r="F2" s="49" t="s">
        <v>1080</v>
      </c>
      <c r="G2" s="49" t="s">
        <v>1097</v>
      </c>
      <c r="H2" s="49" t="s">
        <v>21</v>
      </c>
    </row>
    <row r="3" spans="1:7" ht="75">
      <c r="A3" s="273">
        <v>30011</v>
      </c>
      <c r="B3" s="190">
        <v>10800</v>
      </c>
      <c r="C3" s="190">
        <v>10800</v>
      </c>
      <c r="D3" s="190">
        <v>10800</v>
      </c>
      <c r="E3" s="190">
        <v>10800</v>
      </c>
      <c r="F3" s="282" t="s">
        <v>740</v>
      </c>
      <c r="G3" s="32" t="s">
        <v>739</v>
      </c>
    </row>
    <row r="4" spans="1:7" ht="15">
      <c r="A4" s="273">
        <v>28672</v>
      </c>
      <c r="B4" s="190">
        <v>2550</v>
      </c>
      <c r="C4" s="190">
        <v>8600</v>
      </c>
      <c r="D4" s="190">
        <v>8600</v>
      </c>
      <c r="E4" s="190">
        <v>8600</v>
      </c>
      <c r="F4" s="153" t="s">
        <v>731</v>
      </c>
      <c r="G4" s="148">
        <v>28488</v>
      </c>
    </row>
    <row r="5" spans="1:8" ht="30">
      <c r="A5" s="37">
        <v>28491</v>
      </c>
      <c r="B5" s="190">
        <v>2450</v>
      </c>
      <c r="C5" s="190">
        <v>8300</v>
      </c>
      <c r="D5" s="190">
        <v>8300</v>
      </c>
      <c r="E5" s="190">
        <v>8300</v>
      </c>
      <c r="F5" s="282" t="s">
        <v>738</v>
      </c>
      <c r="G5" s="32" t="s">
        <v>737</v>
      </c>
      <c r="H5" s="34" t="s">
        <v>1044</v>
      </c>
    </row>
    <row r="6" spans="1:7" ht="30">
      <c r="A6" s="37">
        <v>27399</v>
      </c>
      <c r="B6" s="298"/>
      <c r="C6" s="190">
        <v>8600</v>
      </c>
      <c r="D6" s="190">
        <v>8600</v>
      </c>
      <c r="E6" s="190">
        <v>8600</v>
      </c>
      <c r="F6" s="282" t="s">
        <v>1045</v>
      </c>
      <c r="G6" s="53">
        <v>27398</v>
      </c>
    </row>
  </sheetData>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K4"/>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A1" sqref="A1:XFD1"/>
    </sheetView>
  </sheetViews>
  <sheetFormatPr defaultColWidth="11.421875" defaultRowHeight="15"/>
  <cols>
    <col min="1" max="1" width="24.57421875" style="22" customWidth="1"/>
    <col min="2" max="2" width="33.28125" style="22" customWidth="1"/>
    <col min="3" max="3" width="24.57421875" style="22" customWidth="1"/>
    <col min="4" max="4" width="31.00390625" style="0" customWidth="1"/>
    <col min="5" max="5" width="29.00390625" style="0" customWidth="1"/>
    <col min="6" max="6" width="29.00390625" style="22" customWidth="1"/>
    <col min="7" max="7" width="42.28125" style="0" customWidth="1"/>
    <col min="8" max="8" width="24.28125" style="0" customWidth="1"/>
    <col min="9" max="9" width="42.28125" style="22" customWidth="1"/>
    <col min="10" max="10" width="56.8515625" style="0" customWidth="1"/>
    <col min="11" max="11" width="22.140625" style="0" customWidth="1"/>
  </cols>
  <sheetData>
    <row r="1" spans="1:7" s="358" customFormat="1" ht="15" hidden="1">
      <c r="A1" s="358" t="s">
        <v>555</v>
      </c>
      <c r="D1" s="358" t="s">
        <v>1304</v>
      </c>
      <c r="E1" s="358" t="s">
        <v>1303</v>
      </c>
      <c r="G1" s="358" t="s">
        <v>1305</v>
      </c>
    </row>
    <row r="2" spans="1:11" s="49" customFormat="1" ht="15" customHeight="1">
      <c r="A2" s="425" t="s">
        <v>318</v>
      </c>
      <c r="B2" s="426" t="s">
        <v>883</v>
      </c>
      <c r="C2" s="426"/>
      <c r="D2" s="426"/>
      <c r="E2" s="426" t="s">
        <v>379</v>
      </c>
      <c r="F2" s="426" t="s">
        <v>884</v>
      </c>
      <c r="G2" s="426" t="s">
        <v>574</v>
      </c>
      <c r="H2" s="411" t="s">
        <v>885</v>
      </c>
      <c r="I2" s="424" t="s">
        <v>886</v>
      </c>
      <c r="J2" s="424" t="s">
        <v>47</v>
      </c>
      <c r="K2" s="424" t="s">
        <v>1097</v>
      </c>
    </row>
    <row r="3" spans="1:11" s="49" customFormat="1" ht="45">
      <c r="A3" s="425"/>
      <c r="B3" s="186" t="s">
        <v>881</v>
      </c>
      <c r="C3" s="186" t="s">
        <v>879</v>
      </c>
      <c r="D3" s="186" t="s">
        <v>878</v>
      </c>
      <c r="E3" s="426"/>
      <c r="F3" s="426"/>
      <c r="G3" s="426"/>
      <c r="H3" s="411"/>
      <c r="I3" s="424"/>
      <c r="J3" s="424"/>
      <c r="K3" s="424"/>
    </row>
    <row r="4" spans="1:11" ht="96.75" customHeight="1">
      <c r="A4" s="37">
        <v>35008</v>
      </c>
      <c r="B4" s="32" t="s">
        <v>882</v>
      </c>
      <c r="C4" s="32" t="s">
        <v>880</v>
      </c>
      <c r="D4" s="52">
        <v>40</v>
      </c>
      <c r="E4" s="52">
        <v>5</v>
      </c>
      <c r="F4" s="32" t="s">
        <v>887</v>
      </c>
      <c r="G4" s="52">
        <v>8</v>
      </c>
      <c r="H4" s="32" t="s">
        <v>888</v>
      </c>
      <c r="I4" s="32" t="s">
        <v>889</v>
      </c>
      <c r="J4" s="7" t="s">
        <v>132</v>
      </c>
      <c r="K4" s="53">
        <v>35007</v>
      </c>
    </row>
  </sheetData>
  <mergeCells count="9">
    <mergeCell ref="H2:H3"/>
    <mergeCell ref="I2:I3"/>
    <mergeCell ref="J2:J3"/>
    <mergeCell ref="K2:K3"/>
    <mergeCell ref="A2:A3"/>
    <mergeCell ref="B2:D2"/>
    <mergeCell ref="E2:E3"/>
    <mergeCell ref="F2:F3"/>
    <mergeCell ref="G2:G3"/>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I21"/>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21" sqref="C21"/>
    </sheetView>
  </sheetViews>
  <sheetFormatPr defaultColWidth="11.421875" defaultRowHeight="15"/>
  <cols>
    <col min="1" max="1" width="24.57421875" style="22" customWidth="1"/>
    <col min="2" max="2" width="34.140625" style="0" customWidth="1"/>
    <col min="3" max="3" width="18.421875" style="0" customWidth="1"/>
    <col min="4" max="4" width="30.421875" style="0" customWidth="1"/>
    <col min="5" max="5" width="27.28125" style="0" customWidth="1"/>
    <col min="6" max="6" width="34.00390625" style="0" customWidth="1"/>
    <col min="7" max="7" width="23.7109375" style="0" customWidth="1"/>
    <col min="8" max="8" width="13.7109375" style="0" bestFit="1" customWidth="1"/>
    <col min="9" max="9" width="22.00390625" style="0" customWidth="1"/>
  </cols>
  <sheetData>
    <row r="1" spans="1:5" s="22" customFormat="1" ht="22.5" customHeight="1" hidden="1">
      <c r="A1" s="55" t="s">
        <v>555</v>
      </c>
      <c r="B1" s="110" t="s">
        <v>453</v>
      </c>
      <c r="C1" s="110" t="s">
        <v>1307</v>
      </c>
      <c r="D1" s="110" t="s">
        <v>1306</v>
      </c>
      <c r="E1" s="110" t="s">
        <v>1308</v>
      </c>
    </row>
    <row r="2" spans="1:9" s="49" customFormat="1" ht="60">
      <c r="A2" s="49" t="s">
        <v>318</v>
      </c>
      <c r="B2" s="49" t="s">
        <v>575</v>
      </c>
      <c r="C2" s="49" t="s">
        <v>576</v>
      </c>
      <c r="D2" s="49" t="s">
        <v>577</v>
      </c>
      <c r="E2" s="49" t="s">
        <v>1092</v>
      </c>
      <c r="F2" s="49" t="s">
        <v>230</v>
      </c>
      <c r="G2" s="49" t="s">
        <v>47</v>
      </c>
      <c r="H2" s="49" t="s">
        <v>1097</v>
      </c>
      <c r="I2" s="49" t="s">
        <v>21</v>
      </c>
    </row>
    <row r="3" spans="1:9" ht="54" customHeight="1">
      <c r="A3" s="37">
        <v>39264</v>
      </c>
      <c r="B3" s="52">
        <v>21</v>
      </c>
      <c r="C3" s="52">
        <v>65</v>
      </c>
      <c r="D3" s="52">
        <v>60</v>
      </c>
      <c r="E3" s="57">
        <v>0.8</v>
      </c>
      <c r="F3" s="31" t="s">
        <v>266</v>
      </c>
      <c r="G3" s="14" t="s">
        <v>229</v>
      </c>
      <c r="H3" s="80">
        <v>39275</v>
      </c>
      <c r="I3" s="22"/>
    </row>
    <row r="4" spans="1:9" ht="45">
      <c r="A4" s="37">
        <v>36526</v>
      </c>
      <c r="B4" s="52">
        <v>21</v>
      </c>
      <c r="C4" s="52">
        <v>65</v>
      </c>
      <c r="D4" s="52">
        <v>60</v>
      </c>
      <c r="E4" s="57">
        <v>0.8</v>
      </c>
      <c r="F4" s="31" t="s">
        <v>231</v>
      </c>
      <c r="G4" s="6" t="s">
        <v>227</v>
      </c>
      <c r="H4" s="53">
        <v>36554</v>
      </c>
      <c r="I4" s="6" t="s">
        <v>228</v>
      </c>
    </row>
    <row r="5" spans="1:9" ht="45">
      <c r="A5" s="37">
        <v>33553</v>
      </c>
      <c r="B5" s="31" t="s">
        <v>1161</v>
      </c>
      <c r="C5" s="52">
        <v>65</v>
      </c>
      <c r="D5" s="52">
        <v>60</v>
      </c>
      <c r="E5" s="298"/>
      <c r="F5" s="31" t="s">
        <v>231</v>
      </c>
      <c r="G5" s="14" t="s">
        <v>226</v>
      </c>
      <c r="H5" s="53">
        <v>33552</v>
      </c>
      <c r="I5" s="22"/>
    </row>
    <row r="6" ht="15">
      <c r="F6" s="8"/>
    </row>
    <row r="21" ht="15">
      <c r="C21" t="s">
        <v>961</v>
      </c>
    </row>
  </sheetData>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W26"/>
  <sheetViews>
    <sheetView zoomScale="90" zoomScaleNormal="90" workbookViewId="0" topLeftCell="A1">
      <pane xSplit="1" ySplit="2" topLeftCell="L3" activePane="bottomRight" state="frozen"/>
      <selection pane="topLeft" activeCell="I121" sqref="I120:I121"/>
      <selection pane="topRight" activeCell="I121" sqref="I120:I121"/>
      <selection pane="bottomLeft" activeCell="I121" sqref="I120:I121"/>
      <selection pane="bottomRight" activeCell="W3" sqref="W3"/>
    </sheetView>
  </sheetViews>
  <sheetFormatPr defaultColWidth="11.421875" defaultRowHeight="15"/>
  <cols>
    <col min="1" max="1" width="24.57421875" style="175" customWidth="1"/>
    <col min="2" max="2" width="12.7109375" style="7" bestFit="1" customWidth="1"/>
    <col min="3" max="3" width="18.140625" style="7" bestFit="1" customWidth="1"/>
    <col min="4" max="5" width="10.8515625" style="7" bestFit="1" customWidth="1"/>
    <col min="6" max="8" width="11.57421875" style="7" bestFit="1" customWidth="1"/>
    <col min="9" max="9" width="15.8515625" style="7" bestFit="1" customWidth="1"/>
    <col min="10" max="10" width="16.421875" style="7" bestFit="1" customWidth="1"/>
    <col min="11" max="12" width="14.57421875" style="7" bestFit="1" customWidth="1"/>
    <col min="13" max="14" width="16.7109375" style="7" bestFit="1" customWidth="1"/>
    <col min="15" max="15" width="12.140625" style="7" bestFit="1" customWidth="1"/>
    <col min="16" max="17" width="13.28125" style="7" bestFit="1" customWidth="1"/>
    <col min="18" max="18" width="17.7109375" style="7" customWidth="1"/>
    <col min="19" max="20" width="11.421875" style="7" customWidth="1"/>
    <col min="21" max="21" width="62.57421875" style="7" customWidth="1"/>
    <col min="22" max="22" width="13.7109375" style="7" bestFit="1" customWidth="1"/>
    <col min="23" max="23" width="63.28125" style="7" customWidth="1"/>
    <col min="24" max="16384" width="11.421875" style="7" customWidth="1"/>
  </cols>
  <sheetData>
    <row r="1" spans="1:20" ht="15" hidden="1">
      <c r="A1" s="175" t="s">
        <v>555</v>
      </c>
      <c r="B1" s="225" t="s">
        <v>454</v>
      </c>
      <c r="C1" s="225" t="s">
        <v>455</v>
      </c>
      <c r="D1" s="225" t="s">
        <v>456</v>
      </c>
      <c r="E1" s="225" t="s">
        <v>457</v>
      </c>
      <c r="F1" s="225" t="s">
        <v>458</v>
      </c>
      <c r="G1" s="225" t="s">
        <v>459</v>
      </c>
      <c r="H1" s="225" t="s">
        <v>460</v>
      </c>
      <c r="I1" s="225" t="s">
        <v>461</v>
      </c>
      <c r="J1" s="225" t="s">
        <v>463</v>
      </c>
      <c r="K1" s="225" t="s">
        <v>464</v>
      </c>
      <c r="L1" s="225" t="s">
        <v>465</v>
      </c>
      <c r="M1" s="225" t="s">
        <v>466</v>
      </c>
      <c r="N1" s="225" t="s">
        <v>467</v>
      </c>
      <c r="O1" s="225" t="s">
        <v>468</v>
      </c>
      <c r="P1" s="225" t="s">
        <v>469</v>
      </c>
      <c r="Q1" s="225" t="s">
        <v>470</v>
      </c>
      <c r="R1" s="225" t="s">
        <v>471</v>
      </c>
      <c r="S1" s="225" t="s">
        <v>462</v>
      </c>
      <c r="T1" s="225" t="s">
        <v>472</v>
      </c>
    </row>
    <row r="2" spans="1:23" s="189" customFormat="1" ht="69.75" customHeight="1">
      <c r="A2" s="175" t="s">
        <v>318</v>
      </c>
      <c r="B2" s="189" t="s">
        <v>145</v>
      </c>
      <c r="C2" s="189" t="s">
        <v>146</v>
      </c>
      <c r="D2" s="189" t="s">
        <v>133</v>
      </c>
      <c r="E2" s="189" t="s">
        <v>134</v>
      </c>
      <c r="F2" s="189" t="s">
        <v>578</v>
      </c>
      <c r="G2" s="189" t="s">
        <v>579</v>
      </c>
      <c r="H2" s="189" t="s">
        <v>580</v>
      </c>
      <c r="I2" s="189" t="s">
        <v>265</v>
      </c>
      <c r="J2" s="189" t="s">
        <v>140</v>
      </c>
      <c r="K2" s="189" t="s">
        <v>141</v>
      </c>
      <c r="L2" s="189" t="s">
        <v>142</v>
      </c>
      <c r="M2" s="189" t="s">
        <v>143</v>
      </c>
      <c r="N2" s="189" t="s">
        <v>144</v>
      </c>
      <c r="O2" s="189" t="s">
        <v>135</v>
      </c>
      <c r="P2" s="189" t="s">
        <v>136</v>
      </c>
      <c r="Q2" s="189" t="s">
        <v>137</v>
      </c>
      <c r="R2" s="189" t="s">
        <v>138</v>
      </c>
      <c r="S2" s="189" t="s">
        <v>267</v>
      </c>
      <c r="T2" s="189" t="s">
        <v>139</v>
      </c>
      <c r="U2" s="189" t="s">
        <v>47</v>
      </c>
      <c r="V2" s="189" t="s">
        <v>1097</v>
      </c>
      <c r="W2" s="189" t="s">
        <v>21</v>
      </c>
    </row>
    <row r="3" spans="1:23" ht="15">
      <c r="A3" s="175">
        <v>41456</v>
      </c>
      <c r="B3" s="51">
        <v>0.9</v>
      </c>
      <c r="C3" s="51">
        <v>21420.91</v>
      </c>
      <c r="D3" s="51">
        <v>1.5</v>
      </c>
      <c r="E3" s="51">
        <v>2.5</v>
      </c>
      <c r="F3" s="51">
        <v>3</v>
      </c>
      <c r="G3" s="51">
        <v>3.7</v>
      </c>
      <c r="H3" s="51">
        <v>4.3</v>
      </c>
      <c r="I3" s="51">
        <v>0.5</v>
      </c>
      <c r="J3" s="62">
        <v>0</v>
      </c>
      <c r="K3" s="62">
        <v>0.024</v>
      </c>
      <c r="L3" s="62">
        <v>0.208</v>
      </c>
      <c r="M3" s="62">
        <v>0.232</v>
      </c>
      <c r="N3" s="62">
        <v>0.328</v>
      </c>
      <c r="O3" s="97">
        <v>1707.64</v>
      </c>
      <c r="P3" s="97">
        <v>2457.13</v>
      </c>
      <c r="Q3" s="97">
        <v>3155.82</v>
      </c>
      <c r="R3" s="97">
        <v>4914.06</v>
      </c>
      <c r="S3" s="27">
        <v>76.32</v>
      </c>
      <c r="T3" s="27">
        <v>100</v>
      </c>
      <c r="U3" s="339"/>
      <c r="V3" s="350"/>
      <c r="W3" s="68"/>
    </row>
    <row r="4" spans="1:23" ht="15">
      <c r="A4" s="175">
        <v>39264</v>
      </c>
      <c r="B4" s="51">
        <v>0.9</v>
      </c>
      <c r="C4" s="51">
        <v>21420.91</v>
      </c>
      <c r="D4" s="51">
        <v>1.5</v>
      </c>
      <c r="E4" s="51">
        <v>2.5</v>
      </c>
      <c r="F4" s="51">
        <v>3</v>
      </c>
      <c r="G4" s="51">
        <v>3.7</v>
      </c>
      <c r="H4" s="51">
        <v>4.3</v>
      </c>
      <c r="I4" s="51">
        <v>0.5</v>
      </c>
      <c r="J4" s="62">
        <v>0</v>
      </c>
      <c r="K4" s="62">
        <v>0.024</v>
      </c>
      <c r="L4" s="62">
        <v>0.208</v>
      </c>
      <c r="M4" s="62">
        <v>0.232</v>
      </c>
      <c r="N4" s="62">
        <v>0.328</v>
      </c>
      <c r="O4" s="97">
        <v>1423.03</v>
      </c>
      <c r="P4" s="97">
        <v>2047.61</v>
      </c>
      <c r="Q4" s="97">
        <v>2629.85</v>
      </c>
      <c r="R4" s="97">
        <v>4095.05</v>
      </c>
      <c r="S4" s="27">
        <v>76.32</v>
      </c>
      <c r="T4" s="27">
        <v>100</v>
      </c>
      <c r="U4" s="68" t="s">
        <v>237</v>
      </c>
      <c r="V4" s="71">
        <v>39275</v>
      </c>
      <c r="W4" s="68"/>
    </row>
    <row r="5" spans="1:23" ht="15">
      <c r="A5" s="175">
        <v>37803</v>
      </c>
      <c r="B5" s="51">
        <v>0.9</v>
      </c>
      <c r="C5" s="51">
        <v>17136.73</v>
      </c>
      <c r="D5" s="51">
        <v>1.5</v>
      </c>
      <c r="E5" s="51">
        <v>2.5</v>
      </c>
      <c r="F5" s="51">
        <v>3</v>
      </c>
      <c r="G5" s="51">
        <v>3.7</v>
      </c>
      <c r="H5" s="51">
        <v>4.3</v>
      </c>
      <c r="I5" s="51">
        <v>0.5</v>
      </c>
      <c r="J5" s="62">
        <v>0</v>
      </c>
      <c r="K5" s="62">
        <v>0.03</v>
      </c>
      <c r="L5" s="62">
        <v>0.26</v>
      </c>
      <c r="M5" s="62">
        <v>0.29</v>
      </c>
      <c r="N5" s="62">
        <v>0.41</v>
      </c>
      <c r="O5" s="27">
        <v>1138.42</v>
      </c>
      <c r="P5" s="27">
        <v>1638.09</v>
      </c>
      <c r="Q5" s="27">
        <v>2103.88</v>
      </c>
      <c r="R5" s="27">
        <v>3276.04</v>
      </c>
      <c r="S5" s="27">
        <v>76.32</v>
      </c>
      <c r="T5" s="27">
        <v>100</v>
      </c>
      <c r="U5" s="68" t="s">
        <v>236</v>
      </c>
      <c r="V5" s="71">
        <v>38136</v>
      </c>
      <c r="W5" s="68"/>
    </row>
    <row r="6" spans="1:23" ht="15">
      <c r="A6" s="175">
        <v>37438</v>
      </c>
      <c r="B6" s="51">
        <v>0.9</v>
      </c>
      <c r="C6" s="51">
        <v>16833.72</v>
      </c>
      <c r="D6" s="51">
        <v>1.5</v>
      </c>
      <c r="E6" s="51">
        <v>2.5</v>
      </c>
      <c r="F6" s="51">
        <v>3</v>
      </c>
      <c r="G6" s="51">
        <v>3.7</v>
      </c>
      <c r="H6" s="51">
        <v>4.3</v>
      </c>
      <c r="I6" s="51">
        <v>0.5</v>
      </c>
      <c r="J6" s="62">
        <v>0</v>
      </c>
      <c r="K6" s="62">
        <v>0.03</v>
      </c>
      <c r="L6" s="62">
        <v>0.26</v>
      </c>
      <c r="M6" s="62">
        <v>0.29</v>
      </c>
      <c r="N6" s="62">
        <v>0.41</v>
      </c>
      <c r="O6" s="27">
        <v>1118.29</v>
      </c>
      <c r="P6" s="27">
        <v>1609.13</v>
      </c>
      <c r="Q6" s="27">
        <v>2066.68</v>
      </c>
      <c r="R6" s="27">
        <v>3218.11</v>
      </c>
      <c r="S6" s="27">
        <v>74.97</v>
      </c>
      <c r="T6" s="27">
        <v>100</v>
      </c>
      <c r="U6" s="68" t="s">
        <v>235</v>
      </c>
      <c r="V6" s="71">
        <v>37612</v>
      </c>
      <c r="W6" s="68"/>
    </row>
    <row r="7" spans="1:23" ht="32.25" customHeight="1">
      <c r="A7" s="175">
        <v>37073</v>
      </c>
      <c r="B7" s="51">
        <v>0.9</v>
      </c>
      <c r="C7" s="51">
        <v>16568.62</v>
      </c>
      <c r="D7" s="51">
        <v>1.5</v>
      </c>
      <c r="E7" s="51">
        <v>2.5</v>
      </c>
      <c r="F7" s="51">
        <v>3</v>
      </c>
      <c r="G7" s="51">
        <v>3.7</v>
      </c>
      <c r="H7" s="51">
        <v>4.3</v>
      </c>
      <c r="I7" s="51">
        <v>0.5</v>
      </c>
      <c r="J7" s="62">
        <v>0</v>
      </c>
      <c r="K7" s="62">
        <v>0.03</v>
      </c>
      <c r="L7" s="62">
        <v>0.26</v>
      </c>
      <c r="M7" s="62">
        <v>0.29</v>
      </c>
      <c r="N7" s="62">
        <v>0.41</v>
      </c>
      <c r="O7" s="27">
        <v>1100.68</v>
      </c>
      <c r="P7" s="27">
        <v>1583.79</v>
      </c>
      <c r="Q7" s="27">
        <v>2034.13</v>
      </c>
      <c r="R7" s="27">
        <v>3167.43</v>
      </c>
      <c r="S7" s="27">
        <v>73.79</v>
      </c>
      <c r="T7" s="27">
        <v>76.22</v>
      </c>
      <c r="U7" s="68" t="s">
        <v>234</v>
      </c>
      <c r="V7" s="71">
        <v>37105</v>
      </c>
      <c r="W7" s="14" t="s">
        <v>1094</v>
      </c>
    </row>
    <row r="8" spans="1:23" ht="15">
      <c r="A8" s="175">
        <v>36708</v>
      </c>
      <c r="B8" s="51">
        <v>0.9</v>
      </c>
      <c r="C8" s="51">
        <v>106971</v>
      </c>
      <c r="D8" s="51">
        <v>1.5</v>
      </c>
      <c r="E8" s="51">
        <v>2.5</v>
      </c>
      <c r="F8" s="51">
        <v>3</v>
      </c>
      <c r="G8" s="51">
        <v>3.7</v>
      </c>
      <c r="H8" s="51">
        <v>4.3</v>
      </c>
      <c r="I8" s="51">
        <v>0.5</v>
      </c>
      <c r="J8" s="62">
        <v>0</v>
      </c>
      <c r="K8" s="62">
        <v>0.03</v>
      </c>
      <c r="L8" s="62">
        <v>0.26</v>
      </c>
      <c r="M8" s="62">
        <v>0.29</v>
      </c>
      <c r="N8" s="62">
        <v>0.41</v>
      </c>
      <c r="O8" s="28">
        <v>7106</v>
      </c>
      <c r="P8" s="28">
        <v>10225</v>
      </c>
      <c r="Q8" s="28">
        <v>13133</v>
      </c>
      <c r="R8" s="28">
        <v>20450</v>
      </c>
      <c r="S8" s="28">
        <v>476</v>
      </c>
      <c r="T8" s="28">
        <v>500</v>
      </c>
      <c r="U8" s="14" t="s">
        <v>325</v>
      </c>
      <c r="V8" s="76">
        <v>36743</v>
      </c>
      <c r="W8" s="14"/>
    </row>
    <row r="9" spans="1:23" ht="15">
      <c r="A9" s="175">
        <v>36342</v>
      </c>
      <c r="B9" s="73">
        <v>0.9</v>
      </c>
      <c r="C9" s="73">
        <v>106439</v>
      </c>
      <c r="D9" s="73">
        <v>1.5</v>
      </c>
      <c r="E9" s="73">
        <v>2.5</v>
      </c>
      <c r="F9" s="73">
        <v>3</v>
      </c>
      <c r="G9" s="73">
        <v>3.7</v>
      </c>
      <c r="H9" s="73">
        <v>4.3</v>
      </c>
      <c r="I9" s="73">
        <v>0.5</v>
      </c>
      <c r="J9" s="72">
        <v>0</v>
      </c>
      <c r="K9" s="72">
        <v>0.03</v>
      </c>
      <c r="L9" s="72">
        <v>0.26</v>
      </c>
      <c r="M9" s="72">
        <v>0.29</v>
      </c>
      <c r="N9" s="72">
        <v>0.41</v>
      </c>
      <c r="O9" s="65">
        <v>7071</v>
      </c>
      <c r="P9" s="65">
        <v>10174</v>
      </c>
      <c r="Q9" s="65">
        <v>13068</v>
      </c>
      <c r="R9" s="65">
        <v>20348</v>
      </c>
      <c r="S9" s="65">
        <v>474</v>
      </c>
      <c r="T9" s="65">
        <v>500</v>
      </c>
      <c r="U9" s="68" t="s">
        <v>233</v>
      </c>
      <c r="V9" s="71">
        <v>36340</v>
      </c>
      <c r="W9" s="68"/>
    </row>
    <row r="10" spans="1:23" ht="15">
      <c r="A10" s="175">
        <v>35977</v>
      </c>
      <c r="B10" s="73">
        <v>0.9</v>
      </c>
      <c r="C10" s="73">
        <v>105804</v>
      </c>
      <c r="D10" s="73">
        <v>1.5</v>
      </c>
      <c r="E10" s="73">
        <v>2.5</v>
      </c>
      <c r="F10" s="73">
        <v>3</v>
      </c>
      <c r="G10" s="73">
        <v>3.7</v>
      </c>
      <c r="H10" s="73">
        <v>4.3</v>
      </c>
      <c r="I10" s="73">
        <v>0.5</v>
      </c>
      <c r="J10" s="72">
        <v>0</v>
      </c>
      <c r="K10" s="72">
        <v>0.03</v>
      </c>
      <c r="L10" s="72">
        <v>0.26</v>
      </c>
      <c r="M10" s="72">
        <v>0.29</v>
      </c>
      <c r="N10" s="72">
        <v>0.41</v>
      </c>
      <c r="O10" s="65">
        <v>7029</v>
      </c>
      <c r="P10" s="65">
        <v>10113</v>
      </c>
      <c r="Q10" s="65">
        <v>12990</v>
      </c>
      <c r="R10" s="65">
        <v>20227</v>
      </c>
      <c r="S10" s="65">
        <v>471</v>
      </c>
      <c r="T10" s="65">
        <v>500</v>
      </c>
      <c r="U10" s="68" t="s">
        <v>232</v>
      </c>
      <c r="V10" s="71">
        <v>36051</v>
      </c>
      <c r="W10" s="68"/>
    </row>
    <row r="11" spans="1:23" ht="15">
      <c r="A11" s="175">
        <v>35612</v>
      </c>
      <c r="B11" s="73">
        <v>0.9</v>
      </c>
      <c r="C11" s="73">
        <v>104653</v>
      </c>
      <c r="D11" s="73">
        <v>1.5</v>
      </c>
      <c r="E11" s="73">
        <v>2.5</v>
      </c>
      <c r="F11" s="73">
        <v>3</v>
      </c>
      <c r="G11" s="73">
        <v>3.7</v>
      </c>
      <c r="H11" s="73">
        <v>4.3</v>
      </c>
      <c r="I11" s="73">
        <v>0.5</v>
      </c>
      <c r="J11" s="72">
        <v>0</v>
      </c>
      <c r="K11" s="72">
        <v>0.03</v>
      </c>
      <c r="L11" s="72">
        <v>0.26</v>
      </c>
      <c r="M11" s="72">
        <v>0.29</v>
      </c>
      <c r="N11" s="72">
        <v>0.41</v>
      </c>
      <c r="O11" s="65">
        <v>6953</v>
      </c>
      <c r="P11" s="65">
        <v>10003</v>
      </c>
      <c r="Q11" s="65">
        <v>12849</v>
      </c>
      <c r="R11" s="65">
        <v>20007</v>
      </c>
      <c r="S11" s="65">
        <v>466</v>
      </c>
      <c r="T11" s="65">
        <v>500</v>
      </c>
      <c r="U11" s="70" t="s">
        <v>322</v>
      </c>
      <c r="V11" s="76">
        <v>35684</v>
      </c>
      <c r="W11" s="14"/>
    </row>
    <row r="12" spans="1:23" ht="45">
      <c r="A12" s="175">
        <v>35462</v>
      </c>
      <c r="B12" s="73">
        <v>0.9</v>
      </c>
      <c r="C12" s="73">
        <v>102702</v>
      </c>
      <c r="D12" s="73">
        <v>1.5</v>
      </c>
      <c r="E12" s="73">
        <v>2.5</v>
      </c>
      <c r="F12" s="73">
        <v>3</v>
      </c>
      <c r="G12" s="73">
        <v>3.7</v>
      </c>
      <c r="H12" s="73">
        <v>4.3</v>
      </c>
      <c r="I12" s="73">
        <v>0.5</v>
      </c>
      <c r="J12" s="72">
        <v>0</v>
      </c>
      <c r="K12" s="72">
        <v>0.03</v>
      </c>
      <c r="L12" s="72">
        <v>0.26</v>
      </c>
      <c r="M12" s="72">
        <v>0.29</v>
      </c>
      <c r="N12" s="72">
        <v>0.41</v>
      </c>
      <c r="O12" s="65">
        <v>6823</v>
      </c>
      <c r="P12" s="65">
        <v>9816</v>
      </c>
      <c r="Q12" s="65">
        <v>12609</v>
      </c>
      <c r="R12" s="65">
        <v>19634</v>
      </c>
      <c r="S12" s="65">
        <v>457</v>
      </c>
      <c r="T12" s="65">
        <v>500</v>
      </c>
      <c r="U12" s="70" t="s">
        <v>323</v>
      </c>
      <c r="V12" s="76">
        <v>35461</v>
      </c>
      <c r="W12" s="14" t="s">
        <v>324</v>
      </c>
    </row>
    <row r="13" spans="1:23" ht="15">
      <c r="A13" s="175">
        <v>34516</v>
      </c>
      <c r="B13" s="73">
        <v>0.9</v>
      </c>
      <c r="C13" s="73">
        <v>102702</v>
      </c>
      <c r="D13" s="73">
        <v>1.5</v>
      </c>
      <c r="E13" s="73">
        <v>2.5</v>
      </c>
      <c r="F13" s="73">
        <v>3</v>
      </c>
      <c r="G13" s="73">
        <v>3.7</v>
      </c>
      <c r="H13" s="73">
        <v>4.3</v>
      </c>
      <c r="I13" s="73">
        <v>0.5</v>
      </c>
      <c r="J13" s="72">
        <v>0</v>
      </c>
      <c r="K13" s="72">
        <v>0.03</v>
      </c>
      <c r="L13" s="72">
        <v>0.26</v>
      </c>
      <c r="M13" s="72">
        <v>0.29</v>
      </c>
      <c r="N13" s="72">
        <v>0.41</v>
      </c>
      <c r="O13" s="65">
        <v>6823</v>
      </c>
      <c r="P13" s="65">
        <v>9816</v>
      </c>
      <c r="Q13" s="65">
        <v>12609</v>
      </c>
      <c r="R13" s="65">
        <v>19634</v>
      </c>
      <c r="S13" s="65">
        <v>457</v>
      </c>
      <c r="T13" s="65">
        <v>0</v>
      </c>
      <c r="U13" s="81" t="s">
        <v>321</v>
      </c>
      <c r="V13" s="71">
        <v>31002</v>
      </c>
      <c r="W13" s="68"/>
    </row>
    <row r="14" spans="1:22" s="195" customFormat="1" ht="15">
      <c r="A14" s="175">
        <v>33786</v>
      </c>
      <c r="B14" s="195">
        <v>0.9</v>
      </c>
      <c r="C14" s="195">
        <v>101184</v>
      </c>
      <c r="D14" s="195">
        <v>1.5</v>
      </c>
      <c r="E14" s="195">
        <v>2.5</v>
      </c>
      <c r="F14" s="195">
        <v>3</v>
      </c>
      <c r="G14" s="195">
        <v>3.7</v>
      </c>
      <c r="H14" s="195">
        <v>4.3</v>
      </c>
      <c r="I14" s="195">
        <v>0.5</v>
      </c>
      <c r="J14" s="57">
        <v>0</v>
      </c>
      <c r="K14" s="57">
        <v>0.03</v>
      </c>
      <c r="L14" s="57">
        <v>0.26</v>
      </c>
      <c r="M14" s="57">
        <v>0.29</v>
      </c>
      <c r="N14" s="57">
        <v>0.41</v>
      </c>
      <c r="O14" s="58">
        <v>6722</v>
      </c>
      <c r="P14" s="58">
        <v>9671</v>
      </c>
      <c r="Q14" s="58">
        <v>12423</v>
      </c>
      <c r="R14" s="58">
        <v>19344</v>
      </c>
      <c r="S14" s="58">
        <v>450</v>
      </c>
      <c r="T14" s="58">
        <v>0</v>
      </c>
      <c r="U14" s="34" t="s">
        <v>954</v>
      </c>
      <c r="V14" s="194">
        <v>33871</v>
      </c>
    </row>
    <row r="15" spans="1:22" ht="15">
      <c r="A15" s="175">
        <v>33420</v>
      </c>
      <c r="B15" s="195">
        <v>0.9</v>
      </c>
      <c r="C15" s="195">
        <v>98524</v>
      </c>
      <c r="D15" s="195">
        <v>1.5</v>
      </c>
      <c r="E15" s="195">
        <v>2.3</v>
      </c>
      <c r="F15" s="195">
        <v>3</v>
      </c>
      <c r="G15" s="195">
        <v>3.7</v>
      </c>
      <c r="H15" s="195">
        <v>4.3</v>
      </c>
      <c r="I15" s="195">
        <v>0.5</v>
      </c>
      <c r="J15" s="57">
        <v>0</v>
      </c>
      <c r="K15" s="57">
        <v>0.03</v>
      </c>
      <c r="L15" s="57">
        <v>0.26</v>
      </c>
      <c r="M15" s="57">
        <v>0.29</v>
      </c>
      <c r="N15" s="57">
        <v>0.41</v>
      </c>
      <c r="O15" s="58">
        <v>6545</v>
      </c>
      <c r="P15" s="58">
        <v>9417</v>
      </c>
      <c r="Q15" s="58">
        <v>12096</v>
      </c>
      <c r="R15" s="58">
        <v>18835</v>
      </c>
      <c r="S15" s="58">
        <v>138</v>
      </c>
      <c r="T15" s="58">
        <v>0</v>
      </c>
      <c r="U15" s="22" t="s">
        <v>959</v>
      </c>
      <c r="V15" s="194">
        <v>33552</v>
      </c>
    </row>
    <row r="16" spans="1:22" ht="15">
      <c r="A16" s="175">
        <v>33055</v>
      </c>
      <c r="B16" s="195">
        <v>0.9</v>
      </c>
      <c r="C16" s="195">
        <v>95654</v>
      </c>
      <c r="D16" s="195">
        <v>1.5</v>
      </c>
      <c r="E16" s="195">
        <v>2.3</v>
      </c>
      <c r="F16" s="195">
        <v>3</v>
      </c>
      <c r="G16" s="195">
        <v>3.7</v>
      </c>
      <c r="H16" s="195">
        <v>4.3</v>
      </c>
      <c r="I16" s="195">
        <v>0.5</v>
      </c>
      <c r="J16" s="57">
        <v>0</v>
      </c>
      <c r="K16" s="57">
        <v>0.03</v>
      </c>
      <c r="L16" s="57">
        <v>0.26</v>
      </c>
      <c r="M16" s="57">
        <v>0.29</v>
      </c>
      <c r="N16" s="57">
        <v>0.41</v>
      </c>
      <c r="O16" s="58">
        <v>6354</v>
      </c>
      <c r="P16" s="58">
        <v>9143</v>
      </c>
      <c r="Q16" s="58">
        <v>11744</v>
      </c>
      <c r="R16" s="58">
        <v>18286</v>
      </c>
      <c r="S16" s="58">
        <v>425</v>
      </c>
      <c r="T16" s="58">
        <v>0</v>
      </c>
      <c r="U16" s="7" t="s">
        <v>955</v>
      </c>
      <c r="V16" s="194">
        <v>33172</v>
      </c>
    </row>
    <row r="17" spans="1:22" ht="15">
      <c r="A17" s="175">
        <v>32690</v>
      </c>
      <c r="B17" s="195">
        <v>0.9</v>
      </c>
      <c r="C17" s="195">
        <v>92598</v>
      </c>
      <c r="D17" s="195">
        <v>1.5</v>
      </c>
      <c r="E17" s="195">
        <v>2.3</v>
      </c>
      <c r="F17" s="195">
        <v>3</v>
      </c>
      <c r="G17" s="195">
        <v>3.7</v>
      </c>
      <c r="H17" s="195">
        <v>4.3</v>
      </c>
      <c r="I17" s="195">
        <v>0.5</v>
      </c>
      <c r="J17" s="57">
        <v>0</v>
      </c>
      <c r="K17" s="57">
        <v>0.03</v>
      </c>
      <c r="L17" s="57">
        <v>0.26</v>
      </c>
      <c r="M17" s="57">
        <v>0.29</v>
      </c>
      <c r="N17" s="57">
        <v>0.41</v>
      </c>
      <c r="O17" s="58">
        <v>6151</v>
      </c>
      <c r="P17" s="58">
        <v>8851</v>
      </c>
      <c r="Q17" s="58">
        <v>11369</v>
      </c>
      <c r="R17" s="58">
        <v>17702</v>
      </c>
      <c r="S17" s="58">
        <v>411</v>
      </c>
      <c r="T17" s="58">
        <v>0</v>
      </c>
      <c r="U17" s="67" t="s">
        <v>956</v>
      </c>
      <c r="V17" s="194">
        <v>32823</v>
      </c>
    </row>
    <row r="18" spans="1:23" ht="15">
      <c r="A18" s="175">
        <v>32325</v>
      </c>
      <c r="B18" s="195">
        <v>0.9</v>
      </c>
      <c r="C18" s="195">
        <v>90076</v>
      </c>
      <c r="D18" s="195">
        <v>1.5</v>
      </c>
      <c r="E18" s="195">
        <v>2.3</v>
      </c>
      <c r="F18" s="195">
        <v>3</v>
      </c>
      <c r="G18" s="195">
        <v>3.7</v>
      </c>
      <c r="H18" s="195">
        <v>4.3</v>
      </c>
      <c r="I18" s="195">
        <v>0.5</v>
      </c>
      <c r="J18" s="57">
        <v>0</v>
      </c>
      <c r="K18" s="57">
        <v>0.03</v>
      </c>
      <c r="L18" s="57">
        <v>0.26</v>
      </c>
      <c r="M18" s="57">
        <v>0.29</v>
      </c>
      <c r="N18" s="57">
        <v>0.41</v>
      </c>
      <c r="O18" s="58">
        <v>5983</v>
      </c>
      <c r="P18" s="58">
        <v>8610</v>
      </c>
      <c r="Q18" s="58">
        <v>11059</v>
      </c>
      <c r="R18" s="58">
        <v>17220</v>
      </c>
      <c r="S18" s="58">
        <v>400</v>
      </c>
      <c r="T18" s="58">
        <v>0</v>
      </c>
      <c r="U18" s="67" t="s">
        <v>957</v>
      </c>
      <c r="V18" s="194">
        <v>32477</v>
      </c>
      <c r="W18" s="7" t="s">
        <v>1093</v>
      </c>
    </row>
    <row r="19" spans="1:22" ht="15">
      <c r="A19" s="175">
        <v>32270</v>
      </c>
      <c r="B19" s="195">
        <v>0.9</v>
      </c>
      <c r="C19" s="195">
        <v>146608</v>
      </c>
      <c r="D19" s="195">
        <v>0.9</v>
      </c>
      <c r="E19" s="195">
        <v>1.4</v>
      </c>
      <c r="F19" s="298"/>
      <c r="G19" s="298"/>
      <c r="H19" s="298"/>
      <c r="I19" s="195">
        <v>0.4</v>
      </c>
      <c r="J19" s="57">
        <v>0</v>
      </c>
      <c r="K19" s="57">
        <v>0.15</v>
      </c>
      <c r="L19" s="57">
        <v>0.26</v>
      </c>
      <c r="M19" s="57">
        <v>0.36</v>
      </c>
      <c r="N19" s="298"/>
      <c r="O19" s="58">
        <v>9738</v>
      </c>
      <c r="P19" s="58">
        <v>14013</v>
      </c>
      <c r="Q19" s="58">
        <v>28026</v>
      </c>
      <c r="R19" s="295"/>
      <c r="S19" s="58">
        <v>400</v>
      </c>
      <c r="T19" s="58">
        <v>0</v>
      </c>
      <c r="U19" s="67" t="s">
        <v>958</v>
      </c>
      <c r="V19" s="194">
        <v>32270</v>
      </c>
    </row>
    <row r="20" spans="1:22" ht="15">
      <c r="A20" s="175">
        <v>31959</v>
      </c>
      <c r="B20" s="195">
        <v>0.9</v>
      </c>
      <c r="C20" s="195">
        <v>146608</v>
      </c>
      <c r="D20" s="195">
        <v>0.9</v>
      </c>
      <c r="E20" s="195">
        <v>1.4</v>
      </c>
      <c r="F20" s="298"/>
      <c r="G20" s="298"/>
      <c r="H20" s="298"/>
      <c r="I20" s="195">
        <v>0.4</v>
      </c>
      <c r="J20" s="57">
        <v>0</v>
      </c>
      <c r="K20" s="57">
        <v>0.15</v>
      </c>
      <c r="L20" s="57">
        <v>0.26</v>
      </c>
      <c r="M20" s="57">
        <v>0.36</v>
      </c>
      <c r="N20" s="298"/>
      <c r="O20" s="58">
        <v>9738</v>
      </c>
      <c r="P20" s="58">
        <v>14013</v>
      </c>
      <c r="Q20" s="58">
        <v>28026</v>
      </c>
      <c r="R20" s="295"/>
      <c r="S20" s="58">
        <v>400</v>
      </c>
      <c r="T20" s="58">
        <v>0</v>
      </c>
      <c r="U20" s="67" t="s">
        <v>960</v>
      </c>
      <c r="V20" s="194">
        <v>31993</v>
      </c>
    </row>
    <row r="21" spans="1:22" ht="15">
      <c r="A21" s="175">
        <v>31594</v>
      </c>
      <c r="B21" s="195">
        <v>0.9</v>
      </c>
      <c r="C21" s="195">
        <v>143032</v>
      </c>
      <c r="D21" s="195">
        <v>0.9</v>
      </c>
      <c r="E21" s="195">
        <v>1.4</v>
      </c>
      <c r="F21" s="298"/>
      <c r="G21" s="298"/>
      <c r="H21" s="298"/>
      <c r="I21" s="195">
        <v>0.4</v>
      </c>
      <c r="J21" s="57">
        <v>0</v>
      </c>
      <c r="K21" s="57">
        <v>0.15</v>
      </c>
      <c r="L21" s="57">
        <v>0.26</v>
      </c>
      <c r="M21" s="57">
        <v>0.36</v>
      </c>
      <c r="N21" s="298"/>
      <c r="O21" s="58">
        <v>9500</v>
      </c>
      <c r="P21" s="58">
        <v>13671</v>
      </c>
      <c r="Q21" s="58">
        <v>27342</v>
      </c>
      <c r="R21" s="295"/>
      <c r="S21" s="58">
        <v>400</v>
      </c>
      <c r="T21" s="58">
        <v>0</v>
      </c>
      <c r="U21" s="67" t="s">
        <v>962</v>
      </c>
      <c r="V21" s="194">
        <v>31694</v>
      </c>
    </row>
    <row r="22" spans="1:22" ht="15">
      <c r="A22" s="175">
        <v>31413</v>
      </c>
      <c r="B22" s="195">
        <v>0.9</v>
      </c>
      <c r="C22" s="195">
        <v>139680</v>
      </c>
      <c r="D22" s="195">
        <v>0.9</v>
      </c>
      <c r="E22" s="195">
        <v>1.4</v>
      </c>
      <c r="F22" s="298"/>
      <c r="G22" s="298"/>
      <c r="H22" s="298"/>
      <c r="I22" s="195">
        <v>0.4</v>
      </c>
      <c r="J22" s="57">
        <v>0</v>
      </c>
      <c r="K22" s="57">
        <v>0.15</v>
      </c>
      <c r="L22" s="57">
        <v>0.26</v>
      </c>
      <c r="M22" s="57">
        <v>0.36</v>
      </c>
      <c r="N22" s="298"/>
      <c r="O22" s="58">
        <v>6675</v>
      </c>
      <c r="P22" s="58">
        <v>13350</v>
      </c>
      <c r="Q22" s="58">
        <v>26700</v>
      </c>
      <c r="R22" s="295"/>
      <c r="S22" s="295" t="s">
        <v>961</v>
      </c>
      <c r="T22" s="58">
        <v>0</v>
      </c>
      <c r="U22" s="67" t="s">
        <v>963</v>
      </c>
      <c r="V22" s="194">
        <v>31402</v>
      </c>
    </row>
    <row r="23" spans="10:22" ht="18.75" customHeight="1">
      <c r="J23" s="57"/>
      <c r="K23" s="57"/>
      <c r="L23" s="57"/>
      <c r="M23" s="57"/>
      <c r="U23" s="67"/>
      <c r="V23" s="12"/>
    </row>
    <row r="24" ht="18.75" customHeight="1"/>
    <row r="26" spans="10:22" ht="15">
      <c r="J26" s="57"/>
      <c r="K26" s="57"/>
      <c r="L26" s="57"/>
      <c r="M26" s="57"/>
      <c r="O26" s="58"/>
      <c r="P26" s="58"/>
      <c r="Q26" s="58"/>
      <c r="V26" s="196"/>
    </row>
  </sheetData>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AB32"/>
  <sheetViews>
    <sheetView workbookViewId="0" topLeftCell="A1">
      <pane xSplit="1" ySplit="3" topLeftCell="S4" activePane="bottomRight" state="frozen"/>
      <selection pane="topLeft" activeCell="I121" sqref="I120:I121"/>
      <selection pane="topRight" activeCell="I121" sqref="I120:I121"/>
      <selection pane="bottomLeft" activeCell="I121" sqref="I120:I121"/>
      <selection pane="bottomRight" activeCell="Z2" sqref="Z2:Z3"/>
    </sheetView>
  </sheetViews>
  <sheetFormatPr defaultColWidth="11.421875" defaultRowHeight="15"/>
  <cols>
    <col min="1" max="1" width="21.421875" style="0" customWidth="1"/>
    <col min="2" max="2" width="28.00390625" style="0" customWidth="1"/>
    <col min="3" max="3" width="23.421875" style="0" customWidth="1"/>
    <col min="4" max="4" width="25.28125" style="0" customWidth="1"/>
    <col min="5" max="5" width="27.421875" style="0" customWidth="1"/>
    <col min="6" max="6" width="27.57421875" style="0" customWidth="1"/>
    <col min="7" max="7" width="26.421875" style="0" customWidth="1"/>
    <col min="8" max="8" width="20.28125" style="0" customWidth="1"/>
    <col min="9" max="9" width="20.8515625" style="0" customWidth="1"/>
    <col min="10" max="10" width="18.7109375" style="0" customWidth="1"/>
    <col min="11" max="11" width="19.28125" style="0" customWidth="1"/>
    <col min="12" max="13" width="21.28125" style="0" customWidth="1"/>
    <col min="14" max="14" width="23.7109375" style="0" customWidth="1"/>
    <col min="15" max="17" width="19.00390625" style="0" customWidth="1"/>
    <col min="18" max="18" width="20.57421875" style="0" customWidth="1"/>
    <col min="19" max="19" width="17.140625" style="0" bestFit="1" customWidth="1"/>
    <col min="20" max="25" width="19.57421875" style="0" customWidth="1"/>
    <col min="26" max="26" width="26.140625" style="55" customWidth="1"/>
    <col min="27" max="27" width="53.57421875" style="267" bestFit="1" customWidth="1"/>
    <col min="28" max="28" width="25.421875" style="0" customWidth="1"/>
    <col min="29" max="16384" width="11.421875" style="41" customWidth="1"/>
  </cols>
  <sheetData>
    <row r="1" spans="1:28" ht="15" hidden="1">
      <c r="A1" s="55" t="s">
        <v>555</v>
      </c>
      <c r="B1" s="199" t="s">
        <v>474</v>
      </c>
      <c r="C1" s="199" t="s">
        <v>475</v>
      </c>
      <c r="D1" s="204" t="s">
        <v>476</v>
      </c>
      <c r="E1" s="199" t="s">
        <v>477</v>
      </c>
      <c r="F1" s="199" t="s">
        <v>478</v>
      </c>
      <c r="G1" s="199" t="s">
        <v>479</v>
      </c>
      <c r="H1" s="199" t="s">
        <v>480</v>
      </c>
      <c r="I1" s="199" t="s">
        <v>481</v>
      </c>
      <c r="J1" s="199" t="s">
        <v>482</v>
      </c>
      <c r="K1" s="199" t="s">
        <v>483</v>
      </c>
      <c r="L1" s="199" t="s">
        <v>484</v>
      </c>
      <c r="M1" s="199" t="s">
        <v>485</v>
      </c>
      <c r="N1" s="199" t="s">
        <v>486</v>
      </c>
      <c r="O1" s="199" t="s">
        <v>1095</v>
      </c>
      <c r="P1" s="199" t="s">
        <v>487</v>
      </c>
      <c r="Q1" s="199" t="s">
        <v>488</v>
      </c>
      <c r="R1" s="199" t="s">
        <v>489</v>
      </c>
      <c r="S1" s="199" t="s">
        <v>490</v>
      </c>
      <c r="T1" s="199" t="s">
        <v>491</v>
      </c>
      <c r="U1" s="199" t="s">
        <v>492</v>
      </c>
      <c r="V1" s="199" t="s">
        <v>493</v>
      </c>
      <c r="W1" s="199" t="s">
        <v>494</v>
      </c>
      <c r="X1" s="199" t="s">
        <v>495</v>
      </c>
      <c r="Y1" s="199" t="s">
        <v>496</v>
      </c>
      <c r="Z1" s="55" t="s">
        <v>1309</v>
      </c>
      <c r="AB1" s="22"/>
    </row>
    <row r="2" spans="1:28" s="281" customFormat="1" ht="15">
      <c r="A2" s="424" t="s">
        <v>318</v>
      </c>
      <c r="B2" s="424" t="s">
        <v>934</v>
      </c>
      <c r="C2" s="424"/>
      <c r="D2" s="424"/>
      <c r="E2" s="424"/>
      <c r="F2" s="424"/>
      <c r="G2" s="424"/>
      <c r="H2" s="424"/>
      <c r="I2" s="424"/>
      <c r="J2" s="424" t="s">
        <v>936</v>
      </c>
      <c r="K2" s="424"/>
      <c r="L2" s="424"/>
      <c r="M2" s="424"/>
      <c r="N2" s="424"/>
      <c r="O2" s="424"/>
      <c r="P2" s="424"/>
      <c r="Q2" s="424"/>
      <c r="R2" s="437" t="s">
        <v>937</v>
      </c>
      <c r="S2" s="424"/>
      <c r="T2" s="424"/>
      <c r="U2" s="424"/>
      <c r="V2" s="424"/>
      <c r="W2" s="424"/>
      <c r="X2" s="424"/>
      <c r="Y2" s="424"/>
      <c r="Z2" s="427" t="s">
        <v>581</v>
      </c>
      <c r="AA2" s="427" t="s">
        <v>1037</v>
      </c>
      <c r="AB2" s="429" t="s">
        <v>1097</v>
      </c>
    </row>
    <row r="3" spans="1:28" s="281" customFormat="1" ht="30">
      <c r="A3" s="424"/>
      <c r="B3" s="189" t="s">
        <v>935</v>
      </c>
      <c r="C3" s="189" t="s">
        <v>890</v>
      </c>
      <c r="D3" s="189" t="s">
        <v>891</v>
      </c>
      <c r="E3" s="189" t="s">
        <v>892</v>
      </c>
      <c r="F3" s="189" t="s">
        <v>893</v>
      </c>
      <c r="G3" s="189" t="s">
        <v>894</v>
      </c>
      <c r="H3" s="189" t="s">
        <v>895</v>
      </c>
      <c r="I3" s="189" t="s">
        <v>896</v>
      </c>
      <c r="J3" s="222" t="s">
        <v>935</v>
      </c>
      <c r="K3" s="222" t="s">
        <v>890</v>
      </c>
      <c r="L3" s="222" t="s">
        <v>891</v>
      </c>
      <c r="M3" s="222" t="s">
        <v>892</v>
      </c>
      <c r="N3" s="222" t="s">
        <v>893</v>
      </c>
      <c r="O3" s="222" t="s">
        <v>894</v>
      </c>
      <c r="P3" s="222" t="s">
        <v>895</v>
      </c>
      <c r="Q3" s="222" t="s">
        <v>896</v>
      </c>
      <c r="R3" s="226" t="s">
        <v>935</v>
      </c>
      <c r="S3" s="189" t="s">
        <v>890</v>
      </c>
      <c r="T3" s="189" t="s">
        <v>891</v>
      </c>
      <c r="U3" s="189" t="s">
        <v>892</v>
      </c>
      <c r="V3" s="189" t="s">
        <v>893</v>
      </c>
      <c r="W3" s="189" t="s">
        <v>894</v>
      </c>
      <c r="X3" s="189" t="s">
        <v>895</v>
      </c>
      <c r="Y3" s="189" t="s">
        <v>896</v>
      </c>
      <c r="Z3" s="428"/>
      <c r="AA3" s="428"/>
      <c r="AB3" s="430"/>
    </row>
    <row r="4" spans="1:28" ht="15">
      <c r="A4" s="37">
        <v>41275</v>
      </c>
      <c r="B4" s="238">
        <v>309.47</v>
      </c>
      <c r="C4" s="238">
        <v>372.95</v>
      </c>
      <c r="D4" s="238">
        <v>401.01</v>
      </c>
      <c r="E4" s="238">
        <v>412.22</v>
      </c>
      <c r="F4" s="238">
        <v>423.81</v>
      </c>
      <c r="G4" s="238">
        <v>435.18</v>
      </c>
      <c r="H4" s="238">
        <v>444.4</v>
      </c>
      <c r="I4" s="238">
        <v>38.7</v>
      </c>
      <c r="J4" s="238">
        <v>271.49</v>
      </c>
      <c r="K4" s="238">
        <v>332.83</v>
      </c>
      <c r="L4" s="238">
        <v>360.3</v>
      </c>
      <c r="M4" s="238">
        <v>372.78</v>
      </c>
      <c r="N4" s="238">
        <v>385.63</v>
      </c>
      <c r="O4" s="238">
        <v>398.29</v>
      </c>
      <c r="P4" s="238">
        <v>426.49</v>
      </c>
      <c r="Q4" s="238">
        <v>37.08</v>
      </c>
      <c r="R4" s="238">
        <v>254.69</v>
      </c>
      <c r="S4" s="238">
        <v>308.91</v>
      </c>
      <c r="T4" s="238">
        <v>336.79</v>
      </c>
      <c r="U4" s="238">
        <v>350.71</v>
      </c>
      <c r="V4" s="238">
        <v>364.84</v>
      </c>
      <c r="W4" s="238">
        <v>378.74</v>
      </c>
      <c r="X4" s="238">
        <v>406.96</v>
      </c>
      <c r="Y4" s="238">
        <v>35.28</v>
      </c>
      <c r="Z4" s="340" t="s">
        <v>1035</v>
      </c>
      <c r="AA4" s="271" t="s">
        <v>1036</v>
      </c>
      <c r="AB4" s="86">
        <v>41290</v>
      </c>
    </row>
    <row r="5" spans="1:28" ht="15">
      <c r="A5" s="37">
        <v>40909</v>
      </c>
      <c r="B5" s="21">
        <v>302.96</v>
      </c>
      <c r="C5" s="21">
        <v>365.1</v>
      </c>
      <c r="D5" s="21">
        <v>392.57</v>
      </c>
      <c r="E5" s="21">
        <v>403.54</v>
      </c>
      <c r="F5" s="21">
        <v>414.89</v>
      </c>
      <c r="G5" s="21">
        <v>426.02</v>
      </c>
      <c r="H5" s="21">
        <v>435.05</v>
      </c>
      <c r="I5" s="21">
        <v>37.89</v>
      </c>
      <c r="J5" s="21">
        <v>265.78</v>
      </c>
      <c r="K5" s="21">
        <v>325.82</v>
      </c>
      <c r="L5" s="21">
        <v>352.72</v>
      </c>
      <c r="M5" s="21">
        <v>364.93</v>
      </c>
      <c r="N5" s="21">
        <v>377.51</v>
      </c>
      <c r="O5" s="21">
        <v>389.91</v>
      </c>
      <c r="P5" s="21">
        <v>417.51</v>
      </c>
      <c r="Q5" s="21">
        <v>36.3</v>
      </c>
      <c r="R5" s="21">
        <v>249.33</v>
      </c>
      <c r="S5" s="21">
        <v>302.41</v>
      </c>
      <c r="T5" s="21">
        <v>329.7</v>
      </c>
      <c r="U5" s="21">
        <v>343.33</v>
      </c>
      <c r="V5" s="21">
        <v>357.16</v>
      </c>
      <c r="W5" s="21">
        <v>370.77</v>
      </c>
      <c r="X5" s="21">
        <v>398.39</v>
      </c>
      <c r="Y5" s="21">
        <v>34.54</v>
      </c>
      <c r="Z5" s="91" t="s">
        <v>289</v>
      </c>
      <c r="AA5" s="271" t="s">
        <v>290</v>
      </c>
      <c r="AB5" s="86">
        <v>40908</v>
      </c>
    </row>
    <row r="6" spans="1:28" ht="15">
      <c r="A6" s="37">
        <v>40544</v>
      </c>
      <c r="B6" s="87">
        <v>299.96</v>
      </c>
      <c r="C6" s="87">
        <v>361.49</v>
      </c>
      <c r="D6" s="87">
        <v>388.68</v>
      </c>
      <c r="E6" s="87">
        <v>399.54</v>
      </c>
      <c r="F6" s="87">
        <v>410.78</v>
      </c>
      <c r="G6" s="87">
        <v>421.8</v>
      </c>
      <c r="H6" s="87">
        <v>430.74</v>
      </c>
      <c r="I6" s="87">
        <v>37.51</v>
      </c>
      <c r="J6" s="227">
        <v>263.15</v>
      </c>
      <c r="K6" s="227">
        <v>322.59</v>
      </c>
      <c r="L6" s="227">
        <v>349.23</v>
      </c>
      <c r="M6" s="227">
        <v>361.32</v>
      </c>
      <c r="N6" s="227">
        <v>373.77</v>
      </c>
      <c r="O6" s="227">
        <v>386.05</v>
      </c>
      <c r="P6" s="227">
        <v>413.38</v>
      </c>
      <c r="Q6" s="227">
        <v>35.94</v>
      </c>
      <c r="R6" s="87">
        <v>246.86</v>
      </c>
      <c r="S6" s="87">
        <v>299.42</v>
      </c>
      <c r="T6" s="87">
        <v>326.44</v>
      </c>
      <c r="U6" s="87">
        <v>339.93</v>
      </c>
      <c r="V6" s="87">
        <v>353.62</v>
      </c>
      <c r="W6" s="87">
        <v>367.1</v>
      </c>
      <c r="X6" s="87">
        <v>394.45</v>
      </c>
      <c r="Y6" s="87">
        <v>34.2</v>
      </c>
      <c r="Z6" s="91" t="s">
        <v>165</v>
      </c>
      <c r="AA6" s="91" t="s">
        <v>260</v>
      </c>
      <c r="AB6" s="25">
        <v>40543</v>
      </c>
    </row>
    <row r="7" spans="1:28" ht="15">
      <c r="A7" s="37">
        <v>40179</v>
      </c>
      <c r="B7" s="87">
        <v>296.7</v>
      </c>
      <c r="C7" s="87">
        <v>357.56</v>
      </c>
      <c r="D7" s="87">
        <v>384.45</v>
      </c>
      <c r="E7" s="87">
        <v>395.19</v>
      </c>
      <c r="F7" s="87">
        <v>406.31</v>
      </c>
      <c r="G7" s="87">
        <v>417.21</v>
      </c>
      <c r="H7" s="87">
        <v>426.05</v>
      </c>
      <c r="I7" s="87">
        <v>37.1</v>
      </c>
      <c r="J7" s="227">
        <v>260.29</v>
      </c>
      <c r="K7" s="227">
        <v>319.08</v>
      </c>
      <c r="L7" s="227">
        <v>345.43</v>
      </c>
      <c r="M7" s="227">
        <v>357.39</v>
      </c>
      <c r="N7" s="227">
        <v>369.7</v>
      </c>
      <c r="O7" s="227">
        <v>381.85</v>
      </c>
      <c r="P7" s="227">
        <v>408.88</v>
      </c>
      <c r="Q7" s="227">
        <v>35.55</v>
      </c>
      <c r="R7" s="87">
        <v>244.17</v>
      </c>
      <c r="S7" s="87">
        <v>296.16</v>
      </c>
      <c r="T7" s="87">
        <v>322.89</v>
      </c>
      <c r="U7" s="87">
        <v>336.23</v>
      </c>
      <c r="V7" s="87">
        <v>349.77</v>
      </c>
      <c r="W7" s="87">
        <v>363.11</v>
      </c>
      <c r="X7" s="87">
        <v>390.16</v>
      </c>
      <c r="Y7" s="87">
        <v>33.83</v>
      </c>
      <c r="Z7" s="91" t="s">
        <v>164</v>
      </c>
      <c r="AA7" s="91" t="s">
        <v>261</v>
      </c>
      <c r="AB7" s="25">
        <v>40178</v>
      </c>
    </row>
    <row r="8" spans="1:28" ht="15">
      <c r="A8" s="37">
        <v>39814</v>
      </c>
      <c r="B8" s="87">
        <v>297.75</v>
      </c>
      <c r="C8" s="87">
        <v>356.42</v>
      </c>
      <c r="D8" s="87">
        <v>383.22</v>
      </c>
      <c r="E8" s="87">
        <v>393.93</v>
      </c>
      <c r="F8" s="87">
        <v>405.01</v>
      </c>
      <c r="G8" s="87">
        <v>415.88</v>
      </c>
      <c r="H8" s="87">
        <v>424.69</v>
      </c>
      <c r="I8" s="87">
        <v>36.98</v>
      </c>
      <c r="J8" s="227">
        <v>259.46</v>
      </c>
      <c r="K8" s="227">
        <v>318.06</v>
      </c>
      <c r="L8" s="227">
        <v>344.33</v>
      </c>
      <c r="M8" s="227">
        <v>356.25</v>
      </c>
      <c r="N8" s="227">
        <v>368.52</v>
      </c>
      <c r="O8" s="227">
        <v>380.63</v>
      </c>
      <c r="P8" s="227">
        <v>407.58</v>
      </c>
      <c r="Q8" s="227">
        <v>35.44</v>
      </c>
      <c r="R8" s="87">
        <v>243.39</v>
      </c>
      <c r="S8" s="87">
        <v>295.22</v>
      </c>
      <c r="T8" s="87">
        <v>321.86</v>
      </c>
      <c r="U8" s="87">
        <v>335.16</v>
      </c>
      <c r="V8" s="87">
        <v>348.65</v>
      </c>
      <c r="W8" s="87">
        <v>361.95</v>
      </c>
      <c r="X8" s="87">
        <v>388.92</v>
      </c>
      <c r="Y8" s="87">
        <v>33.72</v>
      </c>
      <c r="Z8" s="91" t="s">
        <v>161</v>
      </c>
      <c r="AA8" s="91" t="s">
        <v>262</v>
      </c>
      <c r="AB8" s="25">
        <v>39814</v>
      </c>
    </row>
    <row r="9" spans="1:28" ht="15">
      <c r="A9" s="37">
        <v>39448</v>
      </c>
      <c r="B9" s="87">
        <v>287.28</v>
      </c>
      <c r="C9" s="87">
        <v>346.21</v>
      </c>
      <c r="D9" s="87">
        <v>372.24</v>
      </c>
      <c r="E9" s="87">
        <v>382.64</v>
      </c>
      <c r="F9" s="87">
        <v>393.4</v>
      </c>
      <c r="G9" s="87">
        <v>403.96</v>
      </c>
      <c r="H9" s="87">
        <v>412.52</v>
      </c>
      <c r="I9" s="87">
        <v>35.92</v>
      </c>
      <c r="J9" s="227">
        <v>252.03</v>
      </c>
      <c r="K9" s="227">
        <v>308.95</v>
      </c>
      <c r="L9" s="227">
        <v>334.46</v>
      </c>
      <c r="M9" s="227">
        <v>346.04</v>
      </c>
      <c r="N9" s="227">
        <v>357.96</v>
      </c>
      <c r="O9" s="227">
        <v>369.72</v>
      </c>
      <c r="P9" s="227">
        <v>395.9</v>
      </c>
      <c r="Q9" s="227">
        <v>34.42</v>
      </c>
      <c r="R9" s="87">
        <v>236.42</v>
      </c>
      <c r="S9" s="87">
        <v>286.76</v>
      </c>
      <c r="T9" s="87">
        <v>312.64</v>
      </c>
      <c r="U9" s="87">
        <v>325.56</v>
      </c>
      <c r="V9" s="87">
        <v>338.66</v>
      </c>
      <c r="W9" s="87">
        <v>351.58</v>
      </c>
      <c r="X9" s="87">
        <v>377.78</v>
      </c>
      <c r="Y9" s="87">
        <v>32.75</v>
      </c>
      <c r="Z9" s="91" t="s">
        <v>159</v>
      </c>
      <c r="AA9" s="91" t="s">
        <v>263</v>
      </c>
      <c r="AB9" s="25">
        <v>39446</v>
      </c>
    </row>
    <row r="10" spans="1:28" ht="15">
      <c r="A10" s="37">
        <v>39083</v>
      </c>
      <c r="B10" s="87">
        <v>279.56</v>
      </c>
      <c r="C10" s="87">
        <v>336.91</v>
      </c>
      <c r="D10" s="87">
        <v>362.24</v>
      </c>
      <c r="E10" s="87">
        <v>372.36</v>
      </c>
      <c r="F10" s="87">
        <v>382.83</v>
      </c>
      <c r="G10" s="87">
        <v>393.11</v>
      </c>
      <c r="H10" s="87">
        <v>401.44</v>
      </c>
      <c r="I10" s="87">
        <v>34.96</v>
      </c>
      <c r="J10" s="227">
        <v>245.26</v>
      </c>
      <c r="K10" s="227">
        <v>300.65</v>
      </c>
      <c r="L10" s="227">
        <v>325.48</v>
      </c>
      <c r="M10" s="227">
        <v>336.75</v>
      </c>
      <c r="N10" s="227">
        <v>348.35</v>
      </c>
      <c r="O10" s="227">
        <v>359.79</v>
      </c>
      <c r="P10" s="227">
        <v>385.27</v>
      </c>
      <c r="Q10" s="227">
        <v>33.5</v>
      </c>
      <c r="R10" s="87">
        <v>230.07</v>
      </c>
      <c r="S10" s="87">
        <v>279.06</v>
      </c>
      <c r="T10" s="87">
        <v>304.24</v>
      </c>
      <c r="U10" s="87">
        <v>316.82</v>
      </c>
      <c r="V10" s="87">
        <v>329.56</v>
      </c>
      <c r="W10" s="87">
        <v>342.14</v>
      </c>
      <c r="X10" s="87">
        <v>367.63</v>
      </c>
      <c r="Y10" s="87">
        <v>31.87</v>
      </c>
      <c r="Z10" s="91" t="s">
        <v>182</v>
      </c>
      <c r="AA10" s="91" t="s">
        <v>183</v>
      </c>
      <c r="AB10" s="25">
        <v>39082</v>
      </c>
    </row>
    <row r="11" spans="1:28" ht="15">
      <c r="A11" s="37">
        <v>38596</v>
      </c>
      <c r="B11" s="87">
        <v>271.95</v>
      </c>
      <c r="C11" s="87">
        <v>327.73</v>
      </c>
      <c r="D11" s="87">
        <v>352.37</v>
      </c>
      <c r="E11" s="87">
        <v>362.22</v>
      </c>
      <c r="F11" s="87">
        <v>372.4</v>
      </c>
      <c r="G11" s="87">
        <v>382.4</v>
      </c>
      <c r="H11" s="87">
        <v>390.51</v>
      </c>
      <c r="I11" s="87">
        <v>34.01</v>
      </c>
      <c r="J11" s="227">
        <v>238.58</v>
      </c>
      <c r="K11" s="227">
        <v>292.46</v>
      </c>
      <c r="L11" s="227">
        <v>316.61</v>
      </c>
      <c r="M11" s="227">
        <v>327.58</v>
      </c>
      <c r="N11" s="227">
        <v>338.86</v>
      </c>
      <c r="O11" s="227">
        <v>349.99</v>
      </c>
      <c r="P11" s="227">
        <v>374.78</v>
      </c>
      <c r="Q11" s="227">
        <v>32.59</v>
      </c>
      <c r="R11" s="87">
        <v>223.8</v>
      </c>
      <c r="S11" s="87">
        <v>271.46</v>
      </c>
      <c r="T11" s="87">
        <v>295.95</v>
      </c>
      <c r="U11" s="87">
        <v>308.19</v>
      </c>
      <c r="V11" s="87">
        <v>320.58</v>
      </c>
      <c r="W11" s="87">
        <v>332.82</v>
      </c>
      <c r="X11" s="87">
        <v>357.62</v>
      </c>
      <c r="Y11" s="87">
        <v>31</v>
      </c>
      <c r="Z11" s="91" t="s">
        <v>180</v>
      </c>
      <c r="AA11" s="91" t="s">
        <v>181</v>
      </c>
      <c r="AB11" s="25">
        <v>38708</v>
      </c>
    </row>
    <row r="12" spans="1:28" ht="15">
      <c r="A12" s="37">
        <v>37803</v>
      </c>
      <c r="B12" s="87">
        <v>267.14</v>
      </c>
      <c r="C12" s="87">
        <v>321.94</v>
      </c>
      <c r="D12" s="87">
        <v>346.14</v>
      </c>
      <c r="E12" s="87">
        <v>355.82</v>
      </c>
      <c r="F12" s="87">
        <v>365.82</v>
      </c>
      <c r="G12" s="87">
        <v>375.64</v>
      </c>
      <c r="H12" s="87">
        <v>383.61</v>
      </c>
      <c r="I12" s="87">
        <v>33.41</v>
      </c>
      <c r="J12" s="227">
        <v>234.36</v>
      </c>
      <c r="K12" s="227">
        <v>287.29</v>
      </c>
      <c r="L12" s="227">
        <v>311.01</v>
      </c>
      <c r="M12" s="227">
        <v>321.79</v>
      </c>
      <c r="N12" s="227">
        <v>332.87</v>
      </c>
      <c r="O12" s="227">
        <v>343.8</v>
      </c>
      <c r="P12" s="227">
        <v>368.15</v>
      </c>
      <c r="Q12" s="227">
        <v>32.01</v>
      </c>
      <c r="R12" s="87">
        <v>219.84</v>
      </c>
      <c r="S12" s="87">
        <v>266.66</v>
      </c>
      <c r="T12" s="87">
        <v>290.72</v>
      </c>
      <c r="U12" s="87">
        <v>302.74</v>
      </c>
      <c r="V12" s="87">
        <v>314.91</v>
      </c>
      <c r="W12" s="87">
        <v>326.94</v>
      </c>
      <c r="X12" s="87">
        <v>351.3</v>
      </c>
      <c r="Y12" s="87">
        <v>30.45</v>
      </c>
      <c r="Z12" s="91" t="s">
        <v>177</v>
      </c>
      <c r="AA12" s="91" t="s">
        <v>179</v>
      </c>
      <c r="AB12" s="25">
        <v>38136</v>
      </c>
    </row>
    <row r="13" spans="1:28" ht="15">
      <c r="A13" s="37">
        <v>37438</v>
      </c>
      <c r="B13" s="87">
        <v>263.97</v>
      </c>
      <c r="C13" s="87">
        <v>318.12</v>
      </c>
      <c r="D13" s="87">
        <v>342.04</v>
      </c>
      <c r="E13" s="87">
        <v>351.6</v>
      </c>
      <c r="F13" s="87">
        <v>361.48</v>
      </c>
      <c r="G13" s="87">
        <v>371.19</v>
      </c>
      <c r="H13" s="87">
        <v>379.06</v>
      </c>
      <c r="I13" s="87">
        <v>33.01</v>
      </c>
      <c r="J13" s="227">
        <v>231.58</v>
      </c>
      <c r="K13" s="227">
        <v>283.88</v>
      </c>
      <c r="L13" s="227">
        <v>307.32</v>
      </c>
      <c r="M13" s="227">
        <v>317.97</v>
      </c>
      <c r="N13" s="227">
        <v>328.92</v>
      </c>
      <c r="O13" s="227">
        <v>339.72</v>
      </c>
      <c r="P13" s="227">
        <v>363.78</v>
      </c>
      <c r="Q13" s="227">
        <v>31.63</v>
      </c>
      <c r="R13" s="87">
        <v>217.23</v>
      </c>
      <c r="S13" s="87">
        <v>263.5</v>
      </c>
      <c r="T13" s="87">
        <v>287.27</v>
      </c>
      <c r="U13" s="87">
        <v>299.15</v>
      </c>
      <c r="V13" s="87">
        <v>311.18</v>
      </c>
      <c r="W13" s="87">
        <v>323.06</v>
      </c>
      <c r="X13" s="87">
        <v>347.13</v>
      </c>
      <c r="Y13" s="87">
        <v>30.09</v>
      </c>
      <c r="Z13" s="91" t="s">
        <v>176</v>
      </c>
      <c r="AA13" s="91" t="s">
        <v>178</v>
      </c>
      <c r="AB13" s="25">
        <v>37612</v>
      </c>
    </row>
    <row r="14" spans="1:28" ht="15">
      <c r="A14" s="37">
        <v>37073</v>
      </c>
      <c r="B14" s="87">
        <v>260.84</v>
      </c>
      <c r="C14" s="87">
        <v>314.35</v>
      </c>
      <c r="D14" s="87">
        <v>337.98</v>
      </c>
      <c r="E14" s="87">
        <v>347.43</v>
      </c>
      <c r="F14" s="87">
        <v>357.19</v>
      </c>
      <c r="G14" s="87">
        <v>366.79</v>
      </c>
      <c r="H14" s="87">
        <v>374.57</v>
      </c>
      <c r="I14" s="87">
        <v>32.62</v>
      </c>
      <c r="J14" s="227">
        <v>228.83</v>
      </c>
      <c r="K14" s="227">
        <v>280.51</v>
      </c>
      <c r="L14" s="227">
        <v>303.68</v>
      </c>
      <c r="M14" s="227">
        <v>314.2</v>
      </c>
      <c r="N14" s="227">
        <v>325.02</v>
      </c>
      <c r="O14" s="227">
        <v>335.69</v>
      </c>
      <c r="P14" s="227">
        <v>359.47</v>
      </c>
      <c r="Q14" s="227">
        <v>31.25</v>
      </c>
      <c r="R14" s="87">
        <v>214.65</v>
      </c>
      <c r="S14" s="87">
        <v>260.38</v>
      </c>
      <c r="T14" s="87">
        <v>283.86</v>
      </c>
      <c r="U14" s="87">
        <v>295.6</v>
      </c>
      <c r="V14" s="87">
        <v>307.49</v>
      </c>
      <c r="W14" s="87">
        <v>319.23</v>
      </c>
      <c r="X14" s="87">
        <v>343.01</v>
      </c>
      <c r="Y14" s="87">
        <v>29.73</v>
      </c>
      <c r="Z14" s="91" t="s">
        <v>185</v>
      </c>
      <c r="AA14" s="91" t="s">
        <v>186</v>
      </c>
      <c r="AB14" s="25">
        <v>37105</v>
      </c>
    </row>
    <row r="15" spans="1:28" ht="15">
      <c r="A15" s="37">
        <v>36708</v>
      </c>
      <c r="B15" s="431" t="s">
        <v>328</v>
      </c>
      <c r="C15" s="88">
        <v>2038</v>
      </c>
      <c r="D15" s="88">
        <v>2191</v>
      </c>
      <c r="E15" s="88">
        <v>2252</v>
      </c>
      <c r="F15" s="88">
        <v>2315</v>
      </c>
      <c r="G15" s="88">
        <v>2377</v>
      </c>
      <c r="H15" s="88">
        <v>2428</v>
      </c>
      <c r="I15" s="88">
        <v>211</v>
      </c>
      <c r="J15" s="431" t="s">
        <v>328</v>
      </c>
      <c r="K15" s="228">
        <v>1818</v>
      </c>
      <c r="L15" s="228">
        <v>1968</v>
      </c>
      <c r="M15" s="228">
        <v>2037</v>
      </c>
      <c r="N15" s="228">
        <v>2107</v>
      </c>
      <c r="O15" s="228">
        <v>2176</v>
      </c>
      <c r="P15" s="228">
        <v>2330</v>
      </c>
      <c r="Q15" s="229">
        <v>203</v>
      </c>
      <c r="R15" s="434" t="s">
        <v>328</v>
      </c>
      <c r="S15" s="88">
        <v>1688</v>
      </c>
      <c r="T15" s="88">
        <v>1840</v>
      </c>
      <c r="U15" s="88">
        <v>1916</v>
      </c>
      <c r="V15" s="88">
        <v>1993</v>
      </c>
      <c r="W15" s="88">
        <v>2069</v>
      </c>
      <c r="X15" s="88">
        <v>2223</v>
      </c>
      <c r="Y15" s="88">
        <v>193</v>
      </c>
      <c r="Z15" s="91" t="s">
        <v>190</v>
      </c>
      <c r="AA15" s="91" t="s">
        <v>188</v>
      </c>
      <c r="AB15" s="25">
        <v>36743</v>
      </c>
    </row>
    <row r="16" spans="1:28" ht="15">
      <c r="A16" s="37">
        <v>36342</v>
      </c>
      <c r="B16" s="432"/>
      <c r="C16" s="88">
        <v>2018</v>
      </c>
      <c r="D16" s="88">
        <v>2169</v>
      </c>
      <c r="E16" s="88">
        <v>2230</v>
      </c>
      <c r="F16" s="88">
        <v>2292</v>
      </c>
      <c r="G16" s="88">
        <v>2353</v>
      </c>
      <c r="H16" s="88">
        <v>2404</v>
      </c>
      <c r="I16" s="88">
        <v>209</v>
      </c>
      <c r="J16" s="432"/>
      <c r="K16" s="228">
        <v>1800</v>
      </c>
      <c r="L16" s="228">
        <v>1949</v>
      </c>
      <c r="M16" s="228">
        <v>2017</v>
      </c>
      <c r="N16" s="228">
        <v>2086</v>
      </c>
      <c r="O16" s="228">
        <v>2154</v>
      </c>
      <c r="P16" s="228">
        <v>2307</v>
      </c>
      <c r="Q16" s="229">
        <v>201</v>
      </c>
      <c r="R16" s="435"/>
      <c r="S16" s="88">
        <v>1671</v>
      </c>
      <c r="T16" s="88">
        <v>1822</v>
      </c>
      <c r="U16" s="88">
        <v>1897</v>
      </c>
      <c r="V16" s="88">
        <v>1973</v>
      </c>
      <c r="W16" s="88">
        <v>2049</v>
      </c>
      <c r="X16" s="88">
        <v>2201</v>
      </c>
      <c r="Y16" s="88">
        <v>191</v>
      </c>
      <c r="Z16" s="91" t="s">
        <v>170</v>
      </c>
      <c r="AA16" s="91" t="s">
        <v>171</v>
      </c>
      <c r="AB16" s="25">
        <v>36340</v>
      </c>
    </row>
    <row r="17" spans="1:28" ht="15">
      <c r="A17" s="37">
        <v>35977</v>
      </c>
      <c r="B17" s="432"/>
      <c r="C17" s="88">
        <v>2016</v>
      </c>
      <c r="D17" s="88">
        <v>2167</v>
      </c>
      <c r="E17" s="88">
        <v>2228</v>
      </c>
      <c r="F17" s="88">
        <v>2290</v>
      </c>
      <c r="G17" s="88">
        <v>2351</v>
      </c>
      <c r="H17" s="88">
        <v>2402</v>
      </c>
      <c r="I17" s="88">
        <v>209</v>
      </c>
      <c r="J17" s="432"/>
      <c r="K17" s="228">
        <v>1798</v>
      </c>
      <c r="L17" s="228">
        <v>1947</v>
      </c>
      <c r="M17" s="228">
        <v>2015</v>
      </c>
      <c r="N17" s="228">
        <v>2084</v>
      </c>
      <c r="O17" s="228">
        <v>2152</v>
      </c>
      <c r="P17" s="228">
        <v>2305</v>
      </c>
      <c r="Q17" s="229">
        <v>201</v>
      </c>
      <c r="R17" s="435"/>
      <c r="S17" s="88">
        <v>1669</v>
      </c>
      <c r="T17" s="88">
        <v>1820</v>
      </c>
      <c r="U17" s="88">
        <v>1895</v>
      </c>
      <c r="V17" s="88">
        <v>1971</v>
      </c>
      <c r="W17" s="88">
        <v>2047</v>
      </c>
      <c r="X17" s="88">
        <v>2199</v>
      </c>
      <c r="Y17" s="88">
        <v>191</v>
      </c>
      <c r="Z17" s="91" t="s">
        <v>169</v>
      </c>
      <c r="AA17" s="91" t="s">
        <v>172</v>
      </c>
      <c r="AB17" s="25">
        <v>36051</v>
      </c>
    </row>
    <row r="18" spans="1:28" ht="15">
      <c r="A18" s="37">
        <v>35612</v>
      </c>
      <c r="B18" s="432"/>
      <c r="C18" s="88">
        <v>1969</v>
      </c>
      <c r="D18" s="88">
        <v>2116</v>
      </c>
      <c r="E18" s="88">
        <v>2176</v>
      </c>
      <c r="F18" s="88">
        <v>2236</v>
      </c>
      <c r="G18" s="88">
        <v>2296</v>
      </c>
      <c r="H18" s="88">
        <v>2346</v>
      </c>
      <c r="I18" s="88">
        <v>204</v>
      </c>
      <c r="J18" s="432"/>
      <c r="K18" s="228">
        <v>1756</v>
      </c>
      <c r="L18" s="228">
        <v>1901</v>
      </c>
      <c r="M18" s="228">
        <v>1968</v>
      </c>
      <c r="N18" s="228">
        <v>2035</v>
      </c>
      <c r="O18" s="228">
        <v>2102</v>
      </c>
      <c r="P18" s="228">
        <v>2251</v>
      </c>
      <c r="Q18" s="229">
        <v>196</v>
      </c>
      <c r="R18" s="435"/>
      <c r="S18" s="88">
        <v>1630</v>
      </c>
      <c r="T18" s="88">
        <v>1777</v>
      </c>
      <c r="U18" s="88">
        <v>1851</v>
      </c>
      <c r="V18" s="88">
        <v>1925</v>
      </c>
      <c r="W18" s="88">
        <v>1999</v>
      </c>
      <c r="X18" s="88">
        <v>2147</v>
      </c>
      <c r="Y18" s="88">
        <v>187</v>
      </c>
      <c r="Z18" s="91" t="s">
        <v>168</v>
      </c>
      <c r="AA18" s="91" t="s">
        <v>173</v>
      </c>
      <c r="AB18" s="25">
        <v>35684</v>
      </c>
    </row>
    <row r="19" spans="1:28" ht="15">
      <c r="A19" s="37">
        <v>34516</v>
      </c>
      <c r="B19" s="432"/>
      <c r="C19" s="88">
        <v>1934</v>
      </c>
      <c r="D19" s="88">
        <v>2078</v>
      </c>
      <c r="E19" s="88">
        <v>2137</v>
      </c>
      <c r="F19" s="88">
        <v>2196</v>
      </c>
      <c r="G19" s="88">
        <v>2255</v>
      </c>
      <c r="H19" s="88">
        <v>2305</v>
      </c>
      <c r="I19" s="88">
        <v>200</v>
      </c>
      <c r="J19" s="432"/>
      <c r="K19" s="228">
        <v>1725</v>
      </c>
      <c r="L19" s="228">
        <v>1867</v>
      </c>
      <c r="M19" s="228">
        <v>1933</v>
      </c>
      <c r="N19" s="228">
        <v>1999</v>
      </c>
      <c r="O19" s="228">
        <v>2065</v>
      </c>
      <c r="P19" s="228">
        <v>2211</v>
      </c>
      <c r="Q19" s="229">
        <v>193</v>
      </c>
      <c r="R19" s="435"/>
      <c r="S19" s="88">
        <v>1601</v>
      </c>
      <c r="T19" s="88">
        <v>1745</v>
      </c>
      <c r="U19" s="88">
        <v>1818</v>
      </c>
      <c r="V19" s="88">
        <v>1891</v>
      </c>
      <c r="W19" s="88">
        <v>1964</v>
      </c>
      <c r="X19" s="88">
        <v>2109</v>
      </c>
      <c r="Y19" s="88">
        <v>184</v>
      </c>
      <c r="Z19" s="91" t="s">
        <v>167</v>
      </c>
      <c r="AA19" s="91" t="s">
        <v>174</v>
      </c>
      <c r="AB19" s="25">
        <v>34654</v>
      </c>
    </row>
    <row r="20" spans="1:28" ht="15">
      <c r="A20" s="37">
        <v>33786</v>
      </c>
      <c r="B20" s="432"/>
      <c r="C20" s="88">
        <v>1913</v>
      </c>
      <c r="D20" s="88">
        <v>2055</v>
      </c>
      <c r="E20" s="88">
        <v>2113</v>
      </c>
      <c r="F20" s="88">
        <v>2171</v>
      </c>
      <c r="G20" s="88">
        <v>2229</v>
      </c>
      <c r="H20" s="88">
        <v>2280</v>
      </c>
      <c r="I20" s="88">
        <v>198</v>
      </c>
      <c r="J20" s="432"/>
      <c r="K20" s="228">
        <v>1706</v>
      </c>
      <c r="L20" s="228">
        <v>1847</v>
      </c>
      <c r="M20" s="228">
        <v>1912</v>
      </c>
      <c r="N20" s="228">
        <v>1977</v>
      </c>
      <c r="O20" s="228">
        <v>2042</v>
      </c>
      <c r="P20" s="228">
        <v>2187</v>
      </c>
      <c r="Q20" s="229">
        <v>191</v>
      </c>
      <c r="R20" s="435"/>
      <c r="S20" s="88">
        <v>1584</v>
      </c>
      <c r="T20" s="88">
        <v>1726</v>
      </c>
      <c r="U20" s="88">
        <v>1798</v>
      </c>
      <c r="V20" s="88">
        <v>1870</v>
      </c>
      <c r="W20" s="88">
        <v>1942</v>
      </c>
      <c r="X20" s="88">
        <v>2086</v>
      </c>
      <c r="Y20" s="88">
        <v>182</v>
      </c>
      <c r="Z20" s="91" t="s">
        <v>224</v>
      </c>
      <c r="AA20" s="91" t="s">
        <v>225</v>
      </c>
      <c r="AB20" s="25">
        <v>33871</v>
      </c>
    </row>
    <row r="21" spans="1:28" ht="15">
      <c r="A21" s="37">
        <v>33420</v>
      </c>
      <c r="B21" s="432"/>
      <c r="C21" s="88">
        <v>1862</v>
      </c>
      <c r="D21" s="88">
        <v>1955</v>
      </c>
      <c r="E21" s="88">
        <v>2009</v>
      </c>
      <c r="F21" s="88">
        <v>2063</v>
      </c>
      <c r="G21" s="88">
        <v>2117</v>
      </c>
      <c r="H21" s="88">
        <v>2168</v>
      </c>
      <c r="I21" s="88">
        <v>188</v>
      </c>
      <c r="J21" s="432"/>
      <c r="K21" s="228">
        <v>1661</v>
      </c>
      <c r="L21" s="228">
        <v>1756</v>
      </c>
      <c r="M21" s="228">
        <v>1818</v>
      </c>
      <c r="N21" s="228">
        <v>1880</v>
      </c>
      <c r="O21" s="228">
        <v>1942</v>
      </c>
      <c r="P21" s="228">
        <v>2079</v>
      </c>
      <c r="Q21" s="229">
        <v>182</v>
      </c>
      <c r="R21" s="435"/>
      <c r="S21" s="88">
        <v>1542</v>
      </c>
      <c r="T21" s="88">
        <v>1640</v>
      </c>
      <c r="U21" s="88">
        <v>1708</v>
      </c>
      <c r="V21" s="88">
        <v>1776</v>
      </c>
      <c r="W21" s="88">
        <v>1844</v>
      </c>
      <c r="X21" s="88">
        <v>1982</v>
      </c>
      <c r="Y21" s="88">
        <v>173</v>
      </c>
      <c r="Z21" s="91" t="s">
        <v>220</v>
      </c>
      <c r="AA21" s="91" t="s">
        <v>223</v>
      </c>
      <c r="AB21" s="25">
        <v>33552</v>
      </c>
    </row>
    <row r="22" spans="1:28" ht="19.5" customHeight="1">
      <c r="A22" s="37">
        <v>33055</v>
      </c>
      <c r="B22" s="433"/>
      <c r="C22" s="88">
        <v>1817</v>
      </c>
      <c r="D22" s="88">
        <v>1870</v>
      </c>
      <c r="E22" s="88">
        <v>1923</v>
      </c>
      <c r="F22" s="88">
        <v>1976</v>
      </c>
      <c r="G22" s="88">
        <v>2029</v>
      </c>
      <c r="H22" s="88">
        <v>2075</v>
      </c>
      <c r="I22" s="88">
        <v>180</v>
      </c>
      <c r="J22" s="433"/>
      <c r="K22" s="228">
        <v>1620</v>
      </c>
      <c r="L22" s="228">
        <v>1679</v>
      </c>
      <c r="M22" s="228">
        <v>1738</v>
      </c>
      <c r="N22" s="228">
        <v>1797</v>
      </c>
      <c r="O22" s="228">
        <v>1856</v>
      </c>
      <c r="P22" s="228">
        <v>1990</v>
      </c>
      <c r="Q22" s="229">
        <v>174</v>
      </c>
      <c r="R22" s="436"/>
      <c r="S22" s="88">
        <v>1505</v>
      </c>
      <c r="T22" s="88">
        <v>1570</v>
      </c>
      <c r="U22" s="88">
        <v>1635</v>
      </c>
      <c r="V22" s="88">
        <v>1700</v>
      </c>
      <c r="W22" s="88">
        <v>1765</v>
      </c>
      <c r="X22" s="88">
        <v>1896</v>
      </c>
      <c r="Y22" s="88">
        <v>165</v>
      </c>
      <c r="Z22" s="91" t="s">
        <v>222</v>
      </c>
      <c r="AA22" s="91" t="s">
        <v>221</v>
      </c>
      <c r="AB22" s="25">
        <v>33172</v>
      </c>
    </row>
    <row r="23" spans="1:7" ht="15">
      <c r="A23" s="177" t="s">
        <v>600</v>
      </c>
      <c r="B23" s="363" t="s">
        <v>997</v>
      </c>
      <c r="C23" s="363"/>
      <c r="D23" s="363"/>
      <c r="E23" s="363"/>
      <c r="F23" s="361"/>
      <c r="G23" s="361"/>
    </row>
    <row r="24" spans="1:7" ht="15">
      <c r="A24" s="177" t="s">
        <v>998</v>
      </c>
      <c r="B24" s="363" t="s">
        <v>999</v>
      </c>
      <c r="C24" s="363"/>
      <c r="D24" s="363"/>
      <c r="E24" s="363"/>
      <c r="F24" s="361"/>
      <c r="G24" s="361"/>
    </row>
    <row r="25" spans="6:7" ht="15">
      <c r="F25" s="361"/>
      <c r="G25" s="361"/>
    </row>
    <row r="28" ht="15">
      <c r="Y28" s="231"/>
    </row>
    <row r="29" ht="15">
      <c r="Y29" s="231"/>
    </row>
    <row r="30" ht="15">
      <c r="Y30" s="231"/>
    </row>
    <row r="31" ht="15">
      <c r="Y31" s="231"/>
    </row>
    <row r="32" ht="15">
      <c r="Y32" s="231"/>
    </row>
  </sheetData>
  <mergeCells count="10">
    <mergeCell ref="A2:A3"/>
    <mergeCell ref="B2:I2"/>
    <mergeCell ref="R2:Y2"/>
    <mergeCell ref="J2:Q2"/>
    <mergeCell ref="Z2:Z3"/>
    <mergeCell ref="AA2:AA3"/>
    <mergeCell ref="AB2:AB3"/>
    <mergeCell ref="B15:B22"/>
    <mergeCell ref="J15:J22"/>
    <mergeCell ref="R15:R22"/>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Y8"/>
  <sheetViews>
    <sheetView workbookViewId="0" topLeftCell="A1">
      <pane xSplit="1" ySplit="2" topLeftCell="O3" activePane="bottomRight" state="frozen"/>
      <selection pane="topLeft" activeCell="I121" sqref="I120:I121"/>
      <selection pane="topRight" activeCell="I121" sqref="I120:I121"/>
      <selection pane="bottomLeft" activeCell="I121" sqref="I120:I121"/>
      <selection pane="bottomRight" activeCell="A1" sqref="A1:XFD1"/>
    </sheetView>
  </sheetViews>
  <sheetFormatPr defaultColWidth="11.421875" defaultRowHeight="15"/>
  <cols>
    <col min="1" max="1" width="24.57421875" style="22" customWidth="1"/>
    <col min="2" max="2" width="25.8515625" style="13" customWidth="1"/>
    <col min="3" max="3" width="16.140625" style="13" bestFit="1" customWidth="1"/>
    <col min="4" max="7" width="15.7109375" style="13" bestFit="1" customWidth="1"/>
    <col min="8" max="8" width="17.8515625" style="13" bestFit="1" customWidth="1"/>
    <col min="9" max="9" width="15.28125" style="13" bestFit="1" customWidth="1"/>
    <col min="10" max="14" width="15.7109375" style="13" bestFit="1" customWidth="1"/>
    <col min="15" max="15" width="17.8515625" style="13" bestFit="1" customWidth="1"/>
    <col min="16" max="16" width="13.7109375" style="13" customWidth="1"/>
    <col min="17" max="22" width="17.421875" style="13" bestFit="1" customWidth="1"/>
    <col min="23" max="23" width="29.28125" style="13" bestFit="1" customWidth="1"/>
    <col min="24" max="24" width="13.7109375" style="13" bestFit="1" customWidth="1"/>
    <col min="25" max="25" width="57.421875" style="13" customWidth="1"/>
    <col min="26" max="16384" width="11.421875" style="13" customWidth="1"/>
  </cols>
  <sheetData>
    <row r="1" spans="1:25" ht="15" hidden="1">
      <c r="A1" s="55" t="s">
        <v>555</v>
      </c>
      <c r="B1" s="107" t="s">
        <v>531</v>
      </c>
      <c r="C1" s="107" t="s">
        <v>532</v>
      </c>
      <c r="D1" s="108" t="s">
        <v>533</v>
      </c>
      <c r="E1" s="108" t="s">
        <v>534</v>
      </c>
      <c r="F1" s="108" t="s">
        <v>535</v>
      </c>
      <c r="G1" s="108" t="s">
        <v>536</v>
      </c>
      <c r="H1" s="108" t="s">
        <v>537</v>
      </c>
      <c r="I1" s="108" t="s">
        <v>539</v>
      </c>
      <c r="J1" s="108" t="s">
        <v>540</v>
      </c>
      <c r="K1" s="108" t="s">
        <v>541</v>
      </c>
      <c r="L1" s="108" t="s">
        <v>542</v>
      </c>
      <c r="M1" s="108" t="s">
        <v>543</v>
      </c>
      <c r="N1" s="108" t="s">
        <v>544</v>
      </c>
      <c r="O1" s="108" t="s">
        <v>545</v>
      </c>
      <c r="P1" s="108" t="s">
        <v>547</v>
      </c>
      <c r="Q1" s="108" t="s">
        <v>548</v>
      </c>
      <c r="R1" s="108" t="s">
        <v>549</v>
      </c>
      <c r="S1" s="108" t="s">
        <v>550</v>
      </c>
      <c r="T1" s="108" t="s">
        <v>551</v>
      </c>
      <c r="U1" s="108" t="s">
        <v>552</v>
      </c>
      <c r="V1" s="108" t="s">
        <v>553</v>
      </c>
      <c r="Y1" s="108" t="s">
        <v>553</v>
      </c>
    </row>
    <row r="2" spans="1:25" s="187" customFormat="1" ht="30">
      <c r="A2" s="240" t="s">
        <v>318</v>
      </c>
      <c r="B2" s="187" t="s">
        <v>890</v>
      </c>
      <c r="C2" s="187" t="s">
        <v>891</v>
      </c>
      <c r="D2" s="187" t="s">
        <v>892</v>
      </c>
      <c r="E2" s="187" t="s">
        <v>893</v>
      </c>
      <c r="F2" s="187" t="s">
        <v>894</v>
      </c>
      <c r="G2" s="187" t="s">
        <v>895</v>
      </c>
      <c r="H2" s="187" t="s">
        <v>896</v>
      </c>
      <c r="I2" s="187" t="s">
        <v>890</v>
      </c>
      <c r="J2" s="187" t="s">
        <v>891</v>
      </c>
      <c r="K2" s="187" t="s">
        <v>892</v>
      </c>
      <c r="L2" s="187" t="s">
        <v>893</v>
      </c>
      <c r="M2" s="187" t="s">
        <v>894</v>
      </c>
      <c r="N2" s="187" t="s">
        <v>895</v>
      </c>
      <c r="O2" s="187" t="s">
        <v>896</v>
      </c>
      <c r="P2" s="187" t="s">
        <v>890</v>
      </c>
      <c r="Q2" s="187" t="s">
        <v>891</v>
      </c>
      <c r="R2" s="187" t="s">
        <v>892</v>
      </c>
      <c r="S2" s="187" t="s">
        <v>893</v>
      </c>
      <c r="T2" s="187" t="s">
        <v>894</v>
      </c>
      <c r="U2" s="187" t="s">
        <v>895</v>
      </c>
      <c r="V2" s="187" t="s">
        <v>896</v>
      </c>
      <c r="W2" s="337" t="s">
        <v>1037</v>
      </c>
      <c r="X2" s="338" t="s">
        <v>1097</v>
      </c>
      <c r="Y2" s="240" t="s">
        <v>21</v>
      </c>
    </row>
    <row r="3" spans="1:25" ht="18.75" customHeight="1">
      <c r="A3" s="37">
        <v>36892</v>
      </c>
      <c r="B3" s="313"/>
      <c r="C3" s="313"/>
      <c r="D3" s="313"/>
      <c r="E3" s="313"/>
      <c r="F3" s="313"/>
      <c r="G3" s="313"/>
      <c r="H3" s="313"/>
      <c r="I3" s="313"/>
      <c r="J3" s="313"/>
      <c r="K3" s="313"/>
      <c r="L3" s="313"/>
      <c r="M3" s="313"/>
      <c r="N3" s="313"/>
      <c r="O3" s="313"/>
      <c r="P3" s="313"/>
      <c r="Q3" s="313"/>
      <c r="R3" s="313"/>
      <c r="S3" s="313"/>
      <c r="T3" s="313"/>
      <c r="U3" s="313"/>
      <c r="V3" s="313"/>
      <c r="W3" s="68" t="s">
        <v>933</v>
      </c>
      <c r="X3" s="71">
        <v>36888</v>
      </c>
      <c r="Y3" s="46" t="s">
        <v>327</v>
      </c>
    </row>
    <row r="4" spans="1:25" ht="15">
      <c r="A4" s="37">
        <v>36708</v>
      </c>
      <c r="B4" s="84">
        <v>1902</v>
      </c>
      <c r="C4" s="84">
        <v>2082</v>
      </c>
      <c r="D4" s="84">
        <v>2224</v>
      </c>
      <c r="E4" s="84">
        <v>2436</v>
      </c>
      <c r="F4" s="84">
        <v>2580</v>
      </c>
      <c r="G4" s="84">
        <v>2719</v>
      </c>
      <c r="H4" s="84">
        <v>241</v>
      </c>
      <c r="I4" s="84">
        <v>1696</v>
      </c>
      <c r="J4" s="84">
        <v>1648</v>
      </c>
      <c r="K4" s="84">
        <v>1985</v>
      </c>
      <c r="L4" s="84">
        <v>2119</v>
      </c>
      <c r="M4" s="84">
        <v>2255</v>
      </c>
      <c r="N4" s="84">
        <v>2442</v>
      </c>
      <c r="O4" s="84">
        <v>218</v>
      </c>
      <c r="P4" s="84">
        <v>1574</v>
      </c>
      <c r="Q4" s="84">
        <v>1722</v>
      </c>
      <c r="R4" s="84">
        <v>1853</v>
      </c>
      <c r="S4" s="84">
        <v>1985</v>
      </c>
      <c r="T4" s="84">
        <v>2115</v>
      </c>
      <c r="U4" s="84">
        <v>2295</v>
      </c>
      <c r="V4" s="84">
        <v>203</v>
      </c>
      <c r="W4" s="70" t="s">
        <v>188</v>
      </c>
      <c r="X4" s="76">
        <v>36743</v>
      </c>
      <c r="Y4" s="15"/>
    </row>
    <row r="5" spans="1:25" ht="15">
      <c r="A5" s="37">
        <v>36342</v>
      </c>
      <c r="B5" s="84">
        <v>1883</v>
      </c>
      <c r="C5" s="84">
        <v>2061</v>
      </c>
      <c r="D5" s="84">
        <v>2202</v>
      </c>
      <c r="E5" s="84">
        <v>2412</v>
      </c>
      <c r="F5" s="84">
        <v>2554</v>
      </c>
      <c r="G5" s="84">
        <v>2692</v>
      </c>
      <c r="H5" s="84">
        <v>239</v>
      </c>
      <c r="I5" s="84">
        <v>1679</v>
      </c>
      <c r="J5" s="84">
        <v>1830</v>
      </c>
      <c r="K5" s="84">
        <v>1965</v>
      </c>
      <c r="L5" s="84">
        <v>2098</v>
      </c>
      <c r="M5" s="84">
        <v>2233</v>
      </c>
      <c r="N5" s="84">
        <v>2418</v>
      </c>
      <c r="O5" s="84">
        <v>216</v>
      </c>
      <c r="P5" s="84">
        <v>1558</v>
      </c>
      <c r="Q5" s="84">
        <v>1705</v>
      </c>
      <c r="R5" s="84">
        <v>1835</v>
      </c>
      <c r="S5" s="84">
        <v>1965</v>
      </c>
      <c r="T5" s="84">
        <v>2094</v>
      </c>
      <c r="U5" s="84">
        <v>2272</v>
      </c>
      <c r="V5" s="84">
        <v>201</v>
      </c>
      <c r="W5" s="70" t="s">
        <v>326</v>
      </c>
      <c r="X5" s="76">
        <v>36340</v>
      </c>
      <c r="Y5" s="15"/>
    </row>
    <row r="6" spans="1:25" ht="15">
      <c r="A6" s="37">
        <v>35977</v>
      </c>
      <c r="B6" s="65">
        <v>1864</v>
      </c>
      <c r="C6" s="65">
        <v>2031</v>
      </c>
      <c r="D6" s="65">
        <v>2089</v>
      </c>
      <c r="E6" s="65">
        <v>2250</v>
      </c>
      <c r="F6" s="65">
        <v>2310</v>
      </c>
      <c r="G6" s="65">
        <v>2363</v>
      </c>
      <c r="H6" s="65">
        <v>205</v>
      </c>
      <c r="I6" s="65">
        <v>1662</v>
      </c>
      <c r="J6" s="65">
        <v>1799</v>
      </c>
      <c r="K6" s="65">
        <v>1863</v>
      </c>
      <c r="L6" s="65">
        <v>1926</v>
      </c>
      <c r="M6" s="65">
        <v>1990</v>
      </c>
      <c r="N6" s="65">
        <v>2130</v>
      </c>
      <c r="O6" s="65">
        <v>186</v>
      </c>
      <c r="P6" s="65">
        <v>1543</v>
      </c>
      <c r="Q6" s="65">
        <v>1681</v>
      </c>
      <c r="R6" s="65">
        <v>1751</v>
      </c>
      <c r="S6" s="65">
        <v>1821</v>
      </c>
      <c r="T6" s="65">
        <v>1890</v>
      </c>
      <c r="U6" s="65">
        <v>2032</v>
      </c>
      <c r="V6" s="65">
        <v>177</v>
      </c>
      <c r="W6" s="68" t="s">
        <v>154</v>
      </c>
      <c r="X6" s="71">
        <v>36051</v>
      </c>
      <c r="Y6" s="15"/>
    </row>
    <row r="7" spans="1:25" ht="15">
      <c r="A7" s="37">
        <v>35612</v>
      </c>
      <c r="B7" s="65">
        <v>1820</v>
      </c>
      <c r="C7" s="65">
        <v>1983</v>
      </c>
      <c r="D7" s="65">
        <v>2040</v>
      </c>
      <c r="E7" s="65">
        <v>2197</v>
      </c>
      <c r="F7" s="65">
        <v>2256</v>
      </c>
      <c r="G7" s="65">
        <v>2308</v>
      </c>
      <c r="H7" s="65">
        <v>200</v>
      </c>
      <c r="I7" s="65">
        <v>1623</v>
      </c>
      <c r="J7" s="65">
        <v>1757</v>
      </c>
      <c r="K7" s="65">
        <v>1819</v>
      </c>
      <c r="L7" s="65">
        <v>1881</v>
      </c>
      <c r="M7" s="65">
        <v>1943</v>
      </c>
      <c r="N7" s="65">
        <v>2080</v>
      </c>
      <c r="O7" s="65">
        <v>182</v>
      </c>
      <c r="P7" s="65">
        <v>1507</v>
      </c>
      <c r="Q7" s="65">
        <v>1642</v>
      </c>
      <c r="R7" s="65">
        <v>1710</v>
      </c>
      <c r="S7" s="65">
        <v>1778</v>
      </c>
      <c r="T7" s="65">
        <v>1846</v>
      </c>
      <c r="U7" s="65">
        <v>1984</v>
      </c>
      <c r="V7" s="65">
        <v>173</v>
      </c>
      <c r="W7" s="68" t="s">
        <v>153</v>
      </c>
      <c r="X7" s="71">
        <v>35684</v>
      </c>
      <c r="Y7" s="15"/>
    </row>
    <row r="8" spans="1:25" ht="15">
      <c r="A8" s="37">
        <v>34516</v>
      </c>
      <c r="B8" s="65">
        <v>1758</v>
      </c>
      <c r="C8" s="65">
        <v>1889</v>
      </c>
      <c r="D8" s="65">
        <v>1943</v>
      </c>
      <c r="E8" s="65">
        <v>1997</v>
      </c>
      <c r="F8" s="65">
        <v>2051</v>
      </c>
      <c r="G8" s="65">
        <v>2098</v>
      </c>
      <c r="H8" s="65">
        <v>182</v>
      </c>
      <c r="I8" s="65">
        <v>1568</v>
      </c>
      <c r="J8" s="65">
        <v>1697</v>
      </c>
      <c r="K8" s="65">
        <v>1757</v>
      </c>
      <c r="L8" s="65">
        <v>1817</v>
      </c>
      <c r="M8" s="65">
        <v>1877</v>
      </c>
      <c r="N8" s="65">
        <v>2010</v>
      </c>
      <c r="O8" s="65">
        <v>176</v>
      </c>
      <c r="P8" s="65">
        <v>1456</v>
      </c>
      <c r="Q8" s="65">
        <v>1586</v>
      </c>
      <c r="R8" s="65">
        <v>1652</v>
      </c>
      <c r="S8" s="65">
        <v>1718</v>
      </c>
      <c r="T8" s="65">
        <v>1784</v>
      </c>
      <c r="U8" s="65">
        <v>1917</v>
      </c>
      <c r="V8" s="65">
        <v>167</v>
      </c>
      <c r="W8" s="68" t="s">
        <v>152</v>
      </c>
      <c r="X8" s="71">
        <v>34654</v>
      </c>
      <c r="Y8" s="15"/>
    </row>
  </sheetData>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G23"/>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C20" sqref="C20"/>
    </sheetView>
  </sheetViews>
  <sheetFormatPr defaultColWidth="11.421875" defaultRowHeight="15"/>
  <cols>
    <col min="1" max="1" width="13.28125" style="22" customWidth="1"/>
    <col min="2" max="2" width="21.28125" style="0" customWidth="1"/>
    <col min="3" max="3" width="25.57421875" style="0" customWidth="1"/>
    <col min="4" max="4" width="21.8515625" style="0" customWidth="1"/>
    <col min="5" max="5" width="18.7109375" style="0" customWidth="1"/>
    <col min="6" max="6" width="18.8515625" style="0" customWidth="1"/>
    <col min="7" max="7" width="20.421875" style="0" customWidth="1"/>
    <col min="8" max="8" width="21.140625" style="0" customWidth="1"/>
    <col min="9" max="9" width="23.28125" style="0" customWidth="1"/>
    <col min="10" max="10" width="24.421875" style="0" customWidth="1"/>
    <col min="11" max="11" width="21.7109375" style="0" customWidth="1"/>
    <col min="12" max="12" width="20.421875" style="0" customWidth="1"/>
    <col min="13" max="13" width="20.00390625" style="0" customWidth="1"/>
    <col min="14" max="14" width="19.57421875" style="0" customWidth="1"/>
    <col min="15" max="15" width="21.140625" style="0" customWidth="1"/>
    <col min="16" max="16" width="17.57421875" style="0" customWidth="1"/>
    <col min="17" max="17" width="19.7109375" style="0" customWidth="1"/>
    <col min="18" max="18" width="22.140625" style="0" customWidth="1"/>
    <col min="19" max="19" width="20.57421875" style="0" customWidth="1"/>
    <col min="20" max="20" width="21.7109375" style="0" customWidth="1"/>
    <col min="21" max="21" width="16.57421875" style="0" bestFit="1" customWidth="1"/>
    <col min="22" max="22" width="17.7109375" style="0" bestFit="1" customWidth="1"/>
    <col min="23" max="25" width="12.140625" style="0" customWidth="1"/>
    <col min="26" max="26" width="20.00390625" style="0" bestFit="1" customWidth="1"/>
    <col min="27" max="27" width="16.7109375" style="0" bestFit="1" customWidth="1"/>
    <col min="28" max="28" width="17.28125" style="0" customWidth="1"/>
    <col min="29" max="29" width="61.140625" style="0" customWidth="1"/>
    <col min="30" max="30" width="18.7109375" style="0" customWidth="1"/>
    <col min="31" max="31" width="66.28125" style="0" customWidth="1"/>
    <col min="32" max="32" width="21.00390625" style="0" customWidth="1"/>
    <col min="33" max="33" width="13.7109375" style="0" bestFit="1" customWidth="1"/>
  </cols>
  <sheetData>
    <row r="1" spans="1:27" s="22" customFormat="1" ht="15" hidden="1">
      <c r="A1" s="55" t="s">
        <v>555</v>
      </c>
      <c r="B1" s="108" t="s">
        <v>530</v>
      </c>
      <c r="C1" s="107" t="s">
        <v>531</v>
      </c>
      <c r="D1" s="107" t="s">
        <v>532</v>
      </c>
      <c r="E1" s="108" t="s">
        <v>537</v>
      </c>
      <c r="F1" s="108" t="s">
        <v>538</v>
      </c>
      <c r="G1" s="108" t="s">
        <v>539</v>
      </c>
      <c r="H1" s="108" t="s">
        <v>540</v>
      </c>
      <c r="I1" s="108" t="s">
        <v>545</v>
      </c>
      <c r="J1" s="108" t="s">
        <v>546</v>
      </c>
      <c r="K1" s="108" t="s">
        <v>547</v>
      </c>
      <c r="L1" s="108" t="s">
        <v>548</v>
      </c>
      <c r="M1" s="108" t="s">
        <v>553</v>
      </c>
      <c r="N1" s="108" t="s">
        <v>500</v>
      </c>
      <c r="O1" s="108" t="s">
        <v>501</v>
      </c>
      <c r="P1" s="108" t="s">
        <v>502</v>
      </c>
      <c r="Q1" s="107" t="s">
        <v>503</v>
      </c>
      <c r="R1" s="107" t="s">
        <v>504</v>
      </c>
      <c r="S1" s="107" t="s">
        <v>505</v>
      </c>
      <c r="T1" s="107" t="s">
        <v>506</v>
      </c>
      <c r="U1" s="107" t="s">
        <v>507</v>
      </c>
      <c r="V1" s="108" t="s">
        <v>508</v>
      </c>
      <c r="W1" s="108" t="s">
        <v>509</v>
      </c>
      <c r="X1" s="111" t="s">
        <v>510</v>
      </c>
      <c r="Y1" s="111" t="s">
        <v>511</v>
      </c>
      <c r="Z1" s="107" t="s">
        <v>512</v>
      </c>
      <c r="AA1" s="107" t="s">
        <v>1095</v>
      </c>
    </row>
    <row r="2" spans="1:33" s="187" customFormat="1" ht="15">
      <c r="A2" s="426" t="s">
        <v>318</v>
      </c>
      <c r="B2" s="426" t="s">
        <v>897</v>
      </c>
      <c r="C2" s="426"/>
      <c r="D2" s="426"/>
      <c r="E2" s="426"/>
      <c r="F2" s="426" t="s">
        <v>901</v>
      </c>
      <c r="G2" s="426"/>
      <c r="H2" s="426"/>
      <c r="I2" s="426"/>
      <c r="J2" s="426" t="s">
        <v>902</v>
      </c>
      <c r="K2" s="426"/>
      <c r="L2" s="426"/>
      <c r="M2" s="426"/>
      <c r="N2" s="426" t="s">
        <v>211</v>
      </c>
      <c r="O2" s="426" t="s">
        <v>212</v>
      </c>
      <c r="P2" s="426" t="s">
        <v>903</v>
      </c>
      <c r="Q2" s="426"/>
      <c r="R2" s="426"/>
      <c r="S2" s="426"/>
      <c r="T2" s="426"/>
      <c r="U2" s="426"/>
      <c r="V2" s="426"/>
      <c r="W2" s="426" t="s">
        <v>910</v>
      </c>
      <c r="X2" s="426"/>
      <c r="Y2" s="426"/>
      <c r="Z2" s="426"/>
      <c r="AA2" s="426"/>
      <c r="AB2" s="426" t="s">
        <v>204</v>
      </c>
      <c r="AC2" s="426" t="s">
        <v>1096</v>
      </c>
      <c r="AD2" s="426" t="s">
        <v>1097</v>
      </c>
      <c r="AE2" s="426" t="s">
        <v>21</v>
      </c>
      <c r="AF2" s="426" t="s">
        <v>264</v>
      </c>
      <c r="AG2" s="426" t="s">
        <v>1097</v>
      </c>
    </row>
    <row r="3" spans="1:33" s="187" customFormat="1" ht="60">
      <c r="A3" s="426"/>
      <c r="B3" s="187" t="s">
        <v>898</v>
      </c>
      <c r="C3" s="187" t="s">
        <v>899</v>
      </c>
      <c r="D3" s="187" t="s">
        <v>900</v>
      </c>
      <c r="E3" s="230" t="s">
        <v>733</v>
      </c>
      <c r="F3" s="187" t="s">
        <v>898</v>
      </c>
      <c r="G3" s="230" t="s">
        <v>899</v>
      </c>
      <c r="H3" s="187" t="s">
        <v>900</v>
      </c>
      <c r="I3" s="187" t="s">
        <v>733</v>
      </c>
      <c r="J3" s="187" t="s">
        <v>898</v>
      </c>
      <c r="K3" s="187" t="s">
        <v>899</v>
      </c>
      <c r="L3" s="187" t="s">
        <v>900</v>
      </c>
      <c r="M3" s="187" t="s">
        <v>733</v>
      </c>
      <c r="N3" s="426"/>
      <c r="O3" s="426"/>
      <c r="P3" s="187" t="s">
        <v>905</v>
      </c>
      <c r="Q3" s="187" t="s">
        <v>904</v>
      </c>
      <c r="R3" s="187" t="s">
        <v>906</v>
      </c>
      <c r="S3" s="187" t="s">
        <v>907</v>
      </c>
      <c r="T3" s="187" t="s">
        <v>908</v>
      </c>
      <c r="U3" s="187" t="s">
        <v>909</v>
      </c>
      <c r="V3" s="187" t="s">
        <v>213</v>
      </c>
      <c r="W3" s="187" t="s">
        <v>217</v>
      </c>
      <c r="X3" s="187" t="s">
        <v>215</v>
      </c>
      <c r="Y3" s="187" t="s">
        <v>216</v>
      </c>
      <c r="Z3" s="187" t="s">
        <v>218</v>
      </c>
      <c r="AA3" s="187" t="s">
        <v>214</v>
      </c>
      <c r="AB3" s="426"/>
      <c r="AC3" s="426"/>
      <c r="AD3" s="426"/>
      <c r="AE3" s="426"/>
      <c r="AF3" s="426"/>
      <c r="AG3" s="426"/>
    </row>
    <row r="4" spans="1:33" s="221" customFormat="1" ht="15">
      <c r="A4" s="37">
        <v>41275</v>
      </c>
      <c r="B4" s="238">
        <v>290.96</v>
      </c>
      <c r="C4" s="238">
        <v>350.92</v>
      </c>
      <c r="D4" s="238">
        <v>396.61</v>
      </c>
      <c r="E4" s="279">
        <v>57.53</v>
      </c>
      <c r="F4" s="280">
        <v>253.58</v>
      </c>
      <c r="G4" s="279">
        <v>310.38</v>
      </c>
      <c r="H4" s="238">
        <v>349.26</v>
      </c>
      <c r="I4" s="238">
        <v>50.83</v>
      </c>
      <c r="J4" s="238">
        <v>237.67</v>
      </c>
      <c r="K4" s="238">
        <v>288.12</v>
      </c>
      <c r="L4" s="238">
        <v>323.05</v>
      </c>
      <c r="M4" s="238">
        <v>46.3</v>
      </c>
      <c r="N4" s="238">
        <v>34.53</v>
      </c>
      <c r="O4" s="98">
        <v>0.085</v>
      </c>
      <c r="P4" s="98">
        <v>0.0283</v>
      </c>
      <c r="Q4" s="98">
        <v>0.0315</v>
      </c>
      <c r="R4" s="98">
        <v>0.027</v>
      </c>
      <c r="S4" s="98">
        <v>0.0238</v>
      </c>
      <c r="T4" s="98">
        <v>0.0201</v>
      </c>
      <c r="U4" s="98">
        <v>0.0185</v>
      </c>
      <c r="V4" s="98">
        <v>-0.0006</v>
      </c>
      <c r="W4" s="98">
        <v>0</v>
      </c>
      <c r="X4" s="98">
        <v>0.0045</v>
      </c>
      <c r="Y4" s="98">
        <v>0.0068</v>
      </c>
      <c r="Z4" s="98">
        <v>0.45</v>
      </c>
      <c r="AA4" s="98">
        <v>0.75</v>
      </c>
      <c r="AB4" s="438" t="s">
        <v>205</v>
      </c>
      <c r="AC4" s="232" t="s">
        <v>1033</v>
      </c>
      <c r="AD4" s="99">
        <v>41273</v>
      </c>
      <c r="AE4" s="85"/>
      <c r="AF4" s="95"/>
      <c r="AG4" s="99"/>
    </row>
    <row r="5" spans="1:33" ht="15" customHeight="1">
      <c r="A5" s="37">
        <v>40909</v>
      </c>
      <c r="B5" s="21">
        <v>284.84</v>
      </c>
      <c r="C5" s="21">
        <v>343.53</v>
      </c>
      <c r="D5" s="21">
        <v>388.26</v>
      </c>
      <c r="E5" s="21">
        <v>56.32</v>
      </c>
      <c r="F5" s="21">
        <v>248.24</v>
      </c>
      <c r="G5" s="21">
        <v>303.85</v>
      </c>
      <c r="H5" s="21">
        <v>341.91</v>
      </c>
      <c r="I5" s="21">
        <v>49.76</v>
      </c>
      <c r="J5" s="21">
        <v>232.67</v>
      </c>
      <c r="K5" s="21">
        <v>282.06</v>
      </c>
      <c r="L5" s="21">
        <v>316.25</v>
      </c>
      <c r="M5" s="21">
        <v>45.33</v>
      </c>
      <c r="N5" s="96">
        <v>33.8</v>
      </c>
      <c r="O5" s="62">
        <v>0.085</v>
      </c>
      <c r="P5" s="62">
        <v>0.0283</v>
      </c>
      <c r="Q5" s="62">
        <v>0.0315</v>
      </c>
      <c r="R5" s="62">
        <v>0.027</v>
      </c>
      <c r="S5" s="62">
        <v>0.0238</v>
      </c>
      <c r="T5" s="62">
        <v>0.0201</v>
      </c>
      <c r="U5" s="62">
        <v>0.0185</v>
      </c>
      <c r="V5" s="62">
        <v>-0.0006</v>
      </c>
      <c r="W5" s="62">
        <v>0</v>
      </c>
      <c r="X5" s="62">
        <v>0.0045</v>
      </c>
      <c r="Y5" s="62">
        <v>0.0068</v>
      </c>
      <c r="Z5" s="62">
        <v>0.45</v>
      </c>
      <c r="AA5" s="62">
        <v>0.75</v>
      </c>
      <c r="AB5" s="439"/>
      <c r="AC5" s="232" t="s">
        <v>287</v>
      </c>
      <c r="AD5" s="99">
        <v>40908</v>
      </c>
      <c r="AE5" s="85" t="s">
        <v>195</v>
      </c>
      <c r="AF5" s="95" t="s">
        <v>288</v>
      </c>
      <c r="AG5" s="99">
        <v>40908</v>
      </c>
    </row>
    <row r="6" spans="1:33" ht="15">
      <c r="A6" s="37">
        <v>40544</v>
      </c>
      <c r="B6" s="27">
        <v>282.02</v>
      </c>
      <c r="C6" s="27">
        <v>340.13</v>
      </c>
      <c r="D6" s="27">
        <v>384.42</v>
      </c>
      <c r="E6" s="27">
        <v>55.76</v>
      </c>
      <c r="F6" s="27">
        <v>245.78</v>
      </c>
      <c r="G6" s="27">
        <v>300.84</v>
      </c>
      <c r="H6" s="27">
        <v>338.52</v>
      </c>
      <c r="I6" s="27">
        <v>49.27</v>
      </c>
      <c r="J6" s="27">
        <v>230.37</v>
      </c>
      <c r="K6" s="27">
        <v>279.37</v>
      </c>
      <c r="L6" s="27">
        <v>313.12</v>
      </c>
      <c r="M6" s="27">
        <v>44.88</v>
      </c>
      <c r="N6" s="27">
        <v>33.47</v>
      </c>
      <c r="O6" s="62">
        <v>0.085</v>
      </c>
      <c r="P6" s="62">
        <v>0.0283</v>
      </c>
      <c r="Q6" s="62">
        <v>0.0315</v>
      </c>
      <c r="R6" s="62">
        <v>0.027</v>
      </c>
      <c r="S6" s="62">
        <v>0.0238</v>
      </c>
      <c r="T6" s="62">
        <v>0.0201</v>
      </c>
      <c r="U6" s="62">
        <v>0.0185</v>
      </c>
      <c r="V6" s="62">
        <v>-0.0006</v>
      </c>
      <c r="W6" s="62">
        <v>0</v>
      </c>
      <c r="X6" s="62">
        <v>0.0045</v>
      </c>
      <c r="Y6" s="62">
        <v>0.0068</v>
      </c>
      <c r="Z6" s="62">
        <v>0.45</v>
      </c>
      <c r="AA6" s="62">
        <v>0.75</v>
      </c>
      <c r="AB6" s="439"/>
      <c r="AC6" s="85" t="s">
        <v>203</v>
      </c>
      <c r="AD6" s="25">
        <v>40543</v>
      </c>
      <c r="AE6" s="85" t="s">
        <v>195</v>
      </c>
      <c r="AF6" s="85" t="s">
        <v>31</v>
      </c>
      <c r="AG6" s="25">
        <v>40543</v>
      </c>
    </row>
    <row r="7" spans="1:33" ht="15">
      <c r="A7" s="37">
        <v>40179</v>
      </c>
      <c r="B7" s="27">
        <v>278.95</v>
      </c>
      <c r="C7" s="27">
        <v>336.43</v>
      </c>
      <c r="D7" s="27">
        <v>380.24</v>
      </c>
      <c r="E7" s="27">
        <v>55.15</v>
      </c>
      <c r="F7" s="27">
        <v>243.11</v>
      </c>
      <c r="G7" s="27">
        <v>297.57</v>
      </c>
      <c r="H7" s="27">
        <v>334.84</v>
      </c>
      <c r="I7" s="27">
        <v>48.73</v>
      </c>
      <c r="J7" s="27">
        <v>227.86</v>
      </c>
      <c r="K7" s="27">
        <v>276.23</v>
      </c>
      <c r="L7" s="27">
        <v>309.71</v>
      </c>
      <c r="M7" s="27">
        <v>44.39</v>
      </c>
      <c r="N7" s="27">
        <v>33.11</v>
      </c>
      <c r="O7" s="62">
        <v>0.085</v>
      </c>
      <c r="P7" s="62">
        <v>0.0283</v>
      </c>
      <c r="Q7" s="62">
        <v>0.0315</v>
      </c>
      <c r="R7" s="62">
        <v>0.027</v>
      </c>
      <c r="S7" s="62">
        <v>0.0238</v>
      </c>
      <c r="T7" s="62">
        <v>0.0201</v>
      </c>
      <c r="U7" s="62">
        <v>0.0185</v>
      </c>
      <c r="V7" s="62">
        <v>-0.0006</v>
      </c>
      <c r="W7" s="62">
        <v>0</v>
      </c>
      <c r="X7" s="62">
        <v>0.0045</v>
      </c>
      <c r="Y7" s="62">
        <v>0.0068</v>
      </c>
      <c r="Z7" s="62">
        <v>0.45</v>
      </c>
      <c r="AA7" s="62">
        <v>0.75</v>
      </c>
      <c r="AB7" s="439"/>
      <c r="AC7" s="85" t="s">
        <v>202</v>
      </c>
      <c r="AD7" s="25">
        <v>40178</v>
      </c>
      <c r="AE7" s="85" t="s">
        <v>195</v>
      </c>
      <c r="AF7" s="85" t="s">
        <v>206</v>
      </c>
      <c r="AG7" s="25">
        <v>40178</v>
      </c>
    </row>
    <row r="8" spans="1:33" ht="15">
      <c r="A8" s="37">
        <v>39814</v>
      </c>
      <c r="B8" s="27">
        <v>278.06</v>
      </c>
      <c r="C8" s="27">
        <v>335.36</v>
      </c>
      <c r="D8" s="27">
        <v>379.03</v>
      </c>
      <c r="E8" s="27">
        <v>54.97</v>
      </c>
      <c r="F8" s="27">
        <v>242.33</v>
      </c>
      <c r="G8" s="27">
        <v>296.62</v>
      </c>
      <c r="H8" s="27">
        <v>333.77</v>
      </c>
      <c r="I8" s="27">
        <v>48.57</v>
      </c>
      <c r="J8" s="27">
        <v>227.13</v>
      </c>
      <c r="K8" s="27">
        <v>275.35</v>
      </c>
      <c r="L8" s="27">
        <v>308.72</v>
      </c>
      <c r="M8" s="27">
        <v>44.25</v>
      </c>
      <c r="N8" s="27">
        <v>33</v>
      </c>
      <c r="O8" s="62">
        <v>0.085</v>
      </c>
      <c r="P8" s="62">
        <v>0.0283</v>
      </c>
      <c r="Q8" s="62">
        <v>0.0315</v>
      </c>
      <c r="R8" s="62">
        <v>0.027</v>
      </c>
      <c r="S8" s="62">
        <v>0.0238</v>
      </c>
      <c r="T8" s="62">
        <v>0.0201</v>
      </c>
      <c r="U8" s="62">
        <v>0.0185</v>
      </c>
      <c r="V8" s="62">
        <v>-0.0006</v>
      </c>
      <c r="W8" s="62">
        <v>0</v>
      </c>
      <c r="X8" s="62">
        <v>0.0045</v>
      </c>
      <c r="Y8" s="62">
        <v>0.0068</v>
      </c>
      <c r="Z8" s="62">
        <v>0.45</v>
      </c>
      <c r="AA8" s="62">
        <v>0.75</v>
      </c>
      <c r="AB8" s="439"/>
      <c r="AC8" s="85" t="s">
        <v>201</v>
      </c>
      <c r="AD8" s="25">
        <v>39814</v>
      </c>
      <c r="AE8" s="85" t="s">
        <v>195</v>
      </c>
      <c r="AF8" s="85" t="s">
        <v>46</v>
      </c>
      <c r="AG8" s="25">
        <v>39814</v>
      </c>
    </row>
    <row r="9" spans="1:33" s="22" customFormat="1" ht="15">
      <c r="A9" s="37">
        <v>39448</v>
      </c>
      <c r="B9" s="27">
        <v>270.09</v>
      </c>
      <c r="C9" s="27">
        <v>325.75</v>
      </c>
      <c r="D9" s="27">
        <v>368.17</v>
      </c>
      <c r="E9" s="27">
        <v>53.39</v>
      </c>
      <c r="F9" s="27">
        <v>235.39</v>
      </c>
      <c r="G9" s="27">
        <v>288.12</v>
      </c>
      <c r="H9" s="27">
        <v>324.21</v>
      </c>
      <c r="I9" s="27">
        <v>47.18</v>
      </c>
      <c r="J9" s="27">
        <v>220.62</v>
      </c>
      <c r="K9" s="27">
        <v>267.46</v>
      </c>
      <c r="L9" s="27">
        <v>299.87</v>
      </c>
      <c r="M9" s="27">
        <v>42.98</v>
      </c>
      <c r="N9" s="27">
        <v>31</v>
      </c>
      <c r="O9" s="62">
        <v>0.085</v>
      </c>
      <c r="P9" s="62">
        <v>0.0283</v>
      </c>
      <c r="Q9" s="62">
        <v>0.0315</v>
      </c>
      <c r="R9" s="62">
        <v>0.027</v>
      </c>
      <c r="S9" s="62">
        <v>0.0238</v>
      </c>
      <c r="T9" s="62">
        <v>0.0201</v>
      </c>
      <c r="U9" s="62">
        <v>0.0185</v>
      </c>
      <c r="V9" s="62">
        <v>-0.0006</v>
      </c>
      <c r="W9" s="62">
        <v>0</v>
      </c>
      <c r="X9" s="62">
        <v>0.0045</v>
      </c>
      <c r="Y9" s="62">
        <v>0.0068</v>
      </c>
      <c r="Z9" s="62">
        <v>0.45</v>
      </c>
      <c r="AA9" s="62">
        <v>0.75</v>
      </c>
      <c r="AB9" s="439"/>
      <c r="AC9" s="85" t="s">
        <v>200</v>
      </c>
      <c r="AD9" s="25">
        <v>39446</v>
      </c>
      <c r="AE9" s="85" t="s">
        <v>195</v>
      </c>
      <c r="AF9" s="85" t="s">
        <v>330</v>
      </c>
      <c r="AG9" s="25">
        <v>39446</v>
      </c>
    </row>
    <row r="10" spans="1:33" ht="15" customHeight="1">
      <c r="A10" s="37">
        <v>39264</v>
      </c>
      <c r="B10" s="27">
        <v>262.84</v>
      </c>
      <c r="C10" s="27">
        <v>317</v>
      </c>
      <c r="D10" s="27">
        <v>358.28</v>
      </c>
      <c r="E10" s="27">
        <v>51.96</v>
      </c>
      <c r="F10" s="27">
        <v>229.07</v>
      </c>
      <c r="G10" s="27">
        <v>280.38</v>
      </c>
      <c r="H10" s="27">
        <v>315.5</v>
      </c>
      <c r="I10" s="27">
        <v>45.91</v>
      </c>
      <c r="J10" s="27">
        <v>214.69</v>
      </c>
      <c r="K10" s="27">
        <v>260.28</v>
      </c>
      <c r="L10" s="27">
        <v>291.82</v>
      </c>
      <c r="M10" s="27">
        <v>41.83</v>
      </c>
      <c r="N10" s="27">
        <v>30</v>
      </c>
      <c r="O10" s="62">
        <v>0.085</v>
      </c>
      <c r="P10" s="62">
        <v>0.0283</v>
      </c>
      <c r="Q10" s="62">
        <v>0.0315</v>
      </c>
      <c r="R10" s="62">
        <v>0.027</v>
      </c>
      <c r="S10" s="62">
        <v>0.0238</v>
      </c>
      <c r="T10" s="62">
        <v>0.0201</v>
      </c>
      <c r="U10" s="62">
        <v>0.0185</v>
      </c>
      <c r="V10" s="62">
        <v>-0.0006</v>
      </c>
      <c r="W10" s="62">
        <v>0</v>
      </c>
      <c r="X10" s="62">
        <v>0.0045</v>
      </c>
      <c r="Y10" s="62">
        <v>0.0068</v>
      </c>
      <c r="Z10" s="62">
        <v>0.45</v>
      </c>
      <c r="AA10" s="62">
        <v>0.75</v>
      </c>
      <c r="AB10" s="439"/>
      <c r="AC10" s="85"/>
      <c r="AD10" s="91"/>
      <c r="AE10" s="85"/>
      <c r="AF10" s="85" t="s">
        <v>29</v>
      </c>
      <c r="AG10" s="25">
        <v>39275</v>
      </c>
    </row>
    <row r="11" spans="1:33" ht="15">
      <c r="A11" s="37">
        <v>39083</v>
      </c>
      <c r="B11" s="27">
        <v>262.84</v>
      </c>
      <c r="C11" s="27">
        <v>317</v>
      </c>
      <c r="D11" s="27">
        <v>358.28</v>
      </c>
      <c r="E11" s="27">
        <v>51.96</v>
      </c>
      <c r="F11" s="27">
        <v>229.07</v>
      </c>
      <c r="G11" s="27">
        <v>280.38</v>
      </c>
      <c r="H11" s="27">
        <v>315.5</v>
      </c>
      <c r="I11" s="27">
        <v>45.91</v>
      </c>
      <c r="J11" s="27">
        <v>214.69</v>
      </c>
      <c r="K11" s="27">
        <v>260.28</v>
      </c>
      <c r="L11" s="27">
        <v>291.82</v>
      </c>
      <c r="M11" s="27">
        <v>41.83</v>
      </c>
      <c r="N11" s="27">
        <v>30</v>
      </c>
      <c r="O11" s="62">
        <v>0.085</v>
      </c>
      <c r="P11" s="62">
        <v>0.0354</v>
      </c>
      <c r="Q11" s="62">
        <v>0.0394</v>
      </c>
      <c r="R11" s="62">
        <v>0.0338</v>
      </c>
      <c r="S11" s="62">
        <v>0.0297</v>
      </c>
      <c r="T11" s="62">
        <v>0.0251</v>
      </c>
      <c r="U11" s="62">
        <v>0.0231</v>
      </c>
      <c r="V11" s="62">
        <v>-0.0007</v>
      </c>
      <c r="W11" s="62">
        <v>0</v>
      </c>
      <c r="X11" s="62">
        <v>0.0056</v>
      </c>
      <c r="Y11" s="62">
        <v>0.0085</v>
      </c>
      <c r="Z11" s="62">
        <v>0.45</v>
      </c>
      <c r="AA11" s="62">
        <v>0.75</v>
      </c>
      <c r="AB11" s="439"/>
      <c r="AC11" s="85" t="s">
        <v>199</v>
      </c>
      <c r="AD11" s="25">
        <v>39082</v>
      </c>
      <c r="AE11" s="85" t="s">
        <v>195</v>
      </c>
      <c r="AF11" s="85" t="s">
        <v>207</v>
      </c>
      <c r="AG11" s="25">
        <v>39082</v>
      </c>
    </row>
    <row r="12" spans="1:33" ht="15">
      <c r="A12" s="37">
        <v>38596</v>
      </c>
      <c r="B12" s="27">
        <v>255.68</v>
      </c>
      <c r="C12" s="27">
        <v>308.37</v>
      </c>
      <c r="D12" s="27">
        <v>348.52</v>
      </c>
      <c r="E12" s="27">
        <v>50.54</v>
      </c>
      <c r="F12" s="27">
        <v>222.83</v>
      </c>
      <c r="G12" s="27">
        <v>272.74</v>
      </c>
      <c r="H12" s="27">
        <v>306.91</v>
      </c>
      <c r="I12" s="27">
        <v>44.66</v>
      </c>
      <c r="J12" s="27">
        <v>208.84</v>
      </c>
      <c r="K12" s="27">
        <v>253.19</v>
      </c>
      <c r="L12" s="27">
        <v>283.87</v>
      </c>
      <c r="M12" s="27">
        <v>40.69</v>
      </c>
      <c r="N12" s="27">
        <v>29</v>
      </c>
      <c r="O12" s="62">
        <v>0.085</v>
      </c>
      <c r="P12" s="62">
        <v>0.0354</v>
      </c>
      <c r="Q12" s="62">
        <v>0.0394</v>
      </c>
      <c r="R12" s="62">
        <v>0.0338</v>
      </c>
      <c r="S12" s="62">
        <v>0.0297</v>
      </c>
      <c r="T12" s="62">
        <v>0.0251</v>
      </c>
      <c r="U12" s="62">
        <v>0.0231</v>
      </c>
      <c r="V12" s="62">
        <v>-0.0007</v>
      </c>
      <c r="W12" s="62">
        <v>0</v>
      </c>
      <c r="X12" s="62">
        <v>0.0056</v>
      </c>
      <c r="Y12" s="62">
        <v>0.0085</v>
      </c>
      <c r="Z12" s="62">
        <v>0.45</v>
      </c>
      <c r="AA12" s="62">
        <v>0.75</v>
      </c>
      <c r="AB12" s="439"/>
      <c r="AC12" s="85"/>
      <c r="AD12" s="91"/>
      <c r="AE12" s="85"/>
      <c r="AF12" s="85" t="s">
        <v>208</v>
      </c>
      <c r="AG12" s="25">
        <v>38708</v>
      </c>
    </row>
    <row r="13" spans="1:33" s="22" customFormat="1" ht="15">
      <c r="A13" s="37">
        <v>38139</v>
      </c>
      <c r="B13" s="27">
        <v>251.16</v>
      </c>
      <c r="C13" s="27">
        <v>302.92</v>
      </c>
      <c r="D13" s="27">
        <v>342.36</v>
      </c>
      <c r="E13" s="27">
        <v>49.65</v>
      </c>
      <c r="F13" s="27">
        <v>218.89</v>
      </c>
      <c r="G13" s="27">
        <v>267.92</v>
      </c>
      <c r="H13" s="27">
        <v>301.48</v>
      </c>
      <c r="I13" s="27">
        <v>43.87</v>
      </c>
      <c r="J13" s="27">
        <v>205.15</v>
      </c>
      <c r="K13" s="27">
        <v>248.71</v>
      </c>
      <c r="L13" s="27">
        <v>278.85</v>
      </c>
      <c r="M13" s="27">
        <v>39.97</v>
      </c>
      <c r="N13" s="27">
        <v>29</v>
      </c>
      <c r="O13" s="62">
        <v>0.085</v>
      </c>
      <c r="P13" s="62">
        <v>0.0354</v>
      </c>
      <c r="Q13" s="62">
        <v>0.0394</v>
      </c>
      <c r="R13" s="62">
        <v>0.0338</v>
      </c>
      <c r="S13" s="62">
        <v>0.0297</v>
      </c>
      <c r="T13" s="62">
        <v>0.0251</v>
      </c>
      <c r="U13" s="62">
        <v>0.0231</v>
      </c>
      <c r="V13" s="62">
        <v>-0.0007</v>
      </c>
      <c r="W13" s="62">
        <v>0</v>
      </c>
      <c r="X13" s="62">
        <v>0.0056</v>
      </c>
      <c r="Y13" s="62">
        <v>0.0085</v>
      </c>
      <c r="Z13" s="62">
        <v>0.45</v>
      </c>
      <c r="AA13" s="62">
        <v>0.75</v>
      </c>
      <c r="AB13" s="439"/>
      <c r="AC13" s="85" t="s">
        <v>197</v>
      </c>
      <c r="AD13" s="25">
        <v>38136</v>
      </c>
      <c r="AE13" s="85" t="s">
        <v>195</v>
      </c>
      <c r="AF13" s="85"/>
      <c r="AG13" s="25"/>
    </row>
    <row r="14" spans="1:33" ht="15">
      <c r="A14" s="37">
        <v>37803</v>
      </c>
      <c r="B14" s="27">
        <v>251.16</v>
      </c>
      <c r="C14" s="27">
        <v>302.92</v>
      </c>
      <c r="D14" s="27">
        <v>342.36</v>
      </c>
      <c r="E14" s="27">
        <v>49.65</v>
      </c>
      <c r="F14" s="27">
        <v>218.89</v>
      </c>
      <c r="G14" s="27">
        <v>267.92</v>
      </c>
      <c r="H14" s="27">
        <v>301.48</v>
      </c>
      <c r="I14" s="27">
        <v>43.87</v>
      </c>
      <c r="J14" s="27">
        <v>205.15</v>
      </c>
      <c r="K14" s="27">
        <v>248.71</v>
      </c>
      <c r="L14" s="27">
        <v>278.85</v>
      </c>
      <c r="M14" s="27">
        <v>39.97</v>
      </c>
      <c r="N14" s="27">
        <v>28</v>
      </c>
      <c r="O14" s="62">
        <v>0.085</v>
      </c>
      <c r="P14" s="62">
        <v>0.0354</v>
      </c>
      <c r="Q14" s="62">
        <v>0.0394</v>
      </c>
      <c r="R14" s="62">
        <v>0.0338</v>
      </c>
      <c r="S14" s="62">
        <v>0.0297</v>
      </c>
      <c r="T14" s="62">
        <v>0.0251</v>
      </c>
      <c r="U14" s="62">
        <v>0.0231</v>
      </c>
      <c r="V14" s="62">
        <v>-0.0007</v>
      </c>
      <c r="W14" s="62">
        <v>0</v>
      </c>
      <c r="X14" s="62">
        <v>0.0056</v>
      </c>
      <c r="Y14" s="62">
        <v>0.0085</v>
      </c>
      <c r="Z14" s="62">
        <v>0.45</v>
      </c>
      <c r="AA14" s="62">
        <v>0.75</v>
      </c>
      <c r="AB14" s="439"/>
      <c r="AC14" s="85"/>
      <c r="AD14" s="91"/>
      <c r="AE14" s="85"/>
      <c r="AF14" s="85" t="s">
        <v>209</v>
      </c>
      <c r="AG14" s="25">
        <v>38136</v>
      </c>
    </row>
    <row r="15" spans="1:33" ht="15">
      <c r="A15" s="37">
        <v>37438</v>
      </c>
      <c r="B15" s="27">
        <v>248.18</v>
      </c>
      <c r="C15" s="27">
        <v>299.33</v>
      </c>
      <c r="D15" s="27">
        <v>334.01</v>
      </c>
      <c r="E15" s="27">
        <v>48.44</v>
      </c>
      <c r="F15" s="27">
        <v>216.29</v>
      </c>
      <c r="G15" s="27">
        <v>264.74</v>
      </c>
      <c r="H15" s="27">
        <v>297.91</v>
      </c>
      <c r="I15" s="27">
        <v>43.35</v>
      </c>
      <c r="J15" s="27">
        <v>202.72</v>
      </c>
      <c r="K15" s="27">
        <v>245.76</v>
      </c>
      <c r="L15" s="27">
        <v>275.54</v>
      </c>
      <c r="M15" s="27">
        <v>39.5</v>
      </c>
      <c r="N15" s="27">
        <v>28</v>
      </c>
      <c r="O15" s="62">
        <v>0.085</v>
      </c>
      <c r="P15" s="62">
        <v>0.0354</v>
      </c>
      <c r="Q15" s="62">
        <v>0.0394</v>
      </c>
      <c r="R15" s="62">
        <v>0.0338</v>
      </c>
      <c r="S15" s="62">
        <v>0.0297</v>
      </c>
      <c r="T15" s="62">
        <v>0.0251</v>
      </c>
      <c r="U15" s="62">
        <v>0.0231</v>
      </c>
      <c r="V15" s="62">
        <v>-0.0007</v>
      </c>
      <c r="W15" s="62">
        <v>0</v>
      </c>
      <c r="X15" s="62">
        <v>0.0056</v>
      </c>
      <c r="Y15" s="62">
        <v>0.0085</v>
      </c>
      <c r="Z15" s="62">
        <v>0.45</v>
      </c>
      <c r="AA15" s="62">
        <v>0.75</v>
      </c>
      <c r="AB15" s="439"/>
      <c r="AC15" s="85" t="s">
        <v>196</v>
      </c>
      <c r="AD15" s="25">
        <v>37612</v>
      </c>
      <c r="AE15" s="85" t="s">
        <v>195</v>
      </c>
      <c r="AF15" s="85" t="s">
        <v>210</v>
      </c>
      <c r="AG15" s="25">
        <v>37612</v>
      </c>
    </row>
    <row r="16" spans="1:33" s="22" customFormat="1" ht="15">
      <c r="A16" s="37">
        <v>37257</v>
      </c>
      <c r="B16" s="27">
        <v>243.31</v>
      </c>
      <c r="C16" s="27">
        <v>293.46</v>
      </c>
      <c r="D16" s="27">
        <v>330.05</v>
      </c>
      <c r="E16" s="27">
        <v>47.87</v>
      </c>
      <c r="F16" s="27">
        <v>213.73</v>
      </c>
      <c r="G16" s="27">
        <v>261.6</v>
      </c>
      <c r="H16" s="27">
        <v>294.38</v>
      </c>
      <c r="I16" s="27">
        <v>42.84</v>
      </c>
      <c r="J16" s="27">
        <v>200.32</v>
      </c>
      <c r="K16" s="27">
        <v>242.85</v>
      </c>
      <c r="L16" s="27">
        <v>272.27</v>
      </c>
      <c r="M16" s="27">
        <v>39.03</v>
      </c>
      <c r="N16" s="97">
        <v>26.68</v>
      </c>
      <c r="O16" s="98">
        <v>0.085</v>
      </c>
      <c r="P16" s="62">
        <v>0.0354</v>
      </c>
      <c r="Q16" s="62">
        <v>0.0394</v>
      </c>
      <c r="R16" s="62">
        <v>0.0338</v>
      </c>
      <c r="S16" s="62">
        <v>0.0297</v>
      </c>
      <c r="T16" s="62">
        <v>0.0251</v>
      </c>
      <c r="U16" s="62">
        <v>0.0231</v>
      </c>
      <c r="V16" s="62">
        <v>-0.0007</v>
      </c>
      <c r="W16" s="62">
        <v>0</v>
      </c>
      <c r="X16" s="62">
        <v>0.0056</v>
      </c>
      <c r="Y16" s="62">
        <v>0.0085</v>
      </c>
      <c r="Z16" s="62">
        <v>0.45</v>
      </c>
      <c r="AA16" s="62">
        <v>0.75</v>
      </c>
      <c r="AB16" s="439"/>
      <c r="AC16" s="85" t="s">
        <v>194</v>
      </c>
      <c r="AD16" s="25">
        <v>37105</v>
      </c>
      <c r="AE16" s="85" t="s">
        <v>195</v>
      </c>
      <c r="AF16" s="85" t="s">
        <v>191</v>
      </c>
      <c r="AG16" s="25">
        <v>37105</v>
      </c>
    </row>
    <row r="17" spans="1:33" ht="15">
      <c r="A17" s="37">
        <v>37073</v>
      </c>
      <c r="B17" s="28">
        <v>1596</v>
      </c>
      <c r="C17" s="28">
        <v>1925</v>
      </c>
      <c r="D17" s="28">
        <v>2165</v>
      </c>
      <c r="E17" s="28">
        <v>314</v>
      </c>
      <c r="F17" s="28">
        <v>1402</v>
      </c>
      <c r="G17" s="28">
        <v>1716</v>
      </c>
      <c r="H17" s="28">
        <v>1931</v>
      </c>
      <c r="I17" s="28">
        <v>281</v>
      </c>
      <c r="J17" s="28">
        <v>1314</v>
      </c>
      <c r="K17" s="28">
        <v>1593</v>
      </c>
      <c r="L17" s="28">
        <v>1786</v>
      </c>
      <c r="M17" s="28">
        <v>256</v>
      </c>
      <c r="N17" s="28">
        <v>175</v>
      </c>
      <c r="O17" s="98">
        <v>0.085</v>
      </c>
      <c r="P17" s="62">
        <v>0.0308</v>
      </c>
      <c r="Q17" s="62">
        <v>0.0331</v>
      </c>
      <c r="R17" s="62">
        <v>0.0278</v>
      </c>
      <c r="S17" s="62">
        <v>0.0257</v>
      </c>
      <c r="T17" s="62">
        <v>0.0228</v>
      </c>
      <c r="U17" s="62">
        <v>0.0217</v>
      </c>
      <c r="V17" s="62">
        <v>-0.0006</v>
      </c>
      <c r="W17" s="62">
        <v>0</v>
      </c>
      <c r="X17" s="62">
        <v>0.0056</v>
      </c>
      <c r="Y17" s="62">
        <v>0.0085</v>
      </c>
      <c r="Z17" s="62">
        <v>0.45</v>
      </c>
      <c r="AA17" s="62">
        <v>0.75</v>
      </c>
      <c r="AB17" s="439"/>
      <c r="AC17" s="85"/>
      <c r="AD17" s="91"/>
      <c r="AE17" s="85"/>
      <c r="AF17" s="85" t="s">
        <v>191</v>
      </c>
      <c r="AG17" s="25">
        <v>37105</v>
      </c>
    </row>
    <row r="18" spans="1:33" ht="45">
      <c r="A18" s="37">
        <v>36892</v>
      </c>
      <c r="B18" s="28">
        <v>1577</v>
      </c>
      <c r="C18" s="28">
        <v>1902</v>
      </c>
      <c r="D18" s="28">
        <v>2139</v>
      </c>
      <c r="E18" s="28">
        <v>310</v>
      </c>
      <c r="F18" s="28">
        <v>1385</v>
      </c>
      <c r="G18" s="28">
        <v>1696</v>
      </c>
      <c r="H18" s="28">
        <v>1908</v>
      </c>
      <c r="I18" s="28">
        <v>278</v>
      </c>
      <c r="J18" s="28">
        <v>1298</v>
      </c>
      <c r="K18" s="28">
        <v>1574</v>
      </c>
      <c r="L18" s="28">
        <v>1765</v>
      </c>
      <c r="M18" s="28">
        <v>253</v>
      </c>
      <c r="N18" s="28">
        <v>175</v>
      </c>
      <c r="O18" s="62">
        <v>0.085</v>
      </c>
      <c r="P18" s="62">
        <v>0.0308</v>
      </c>
      <c r="Q18" s="62">
        <v>0.0331</v>
      </c>
      <c r="R18" s="62">
        <v>0.0278</v>
      </c>
      <c r="S18" s="62">
        <v>0.0257</v>
      </c>
      <c r="T18" s="62">
        <v>0.0228</v>
      </c>
      <c r="U18" s="62">
        <v>0.0217</v>
      </c>
      <c r="V18" s="62">
        <v>-0.0006</v>
      </c>
      <c r="W18" s="62">
        <v>0</v>
      </c>
      <c r="X18" s="62">
        <v>0.0056</v>
      </c>
      <c r="Y18" s="62">
        <v>0.0085</v>
      </c>
      <c r="Z18" s="62">
        <v>0.45</v>
      </c>
      <c r="AA18" s="62">
        <v>0.75</v>
      </c>
      <c r="AB18" s="440"/>
      <c r="AC18" s="85" t="s">
        <v>192</v>
      </c>
      <c r="AD18" s="25">
        <v>36888</v>
      </c>
      <c r="AE18" s="90" t="s">
        <v>198</v>
      </c>
      <c r="AF18" s="85" t="s">
        <v>193</v>
      </c>
      <c r="AG18" s="25">
        <v>36888</v>
      </c>
    </row>
    <row r="19" spans="1:33" ht="15" customHeight="1">
      <c r="A19" s="37">
        <v>35431</v>
      </c>
      <c r="B19" s="28">
        <v>0</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312"/>
      <c r="V19" s="312"/>
      <c r="W19" s="312"/>
      <c r="X19" s="312"/>
      <c r="Y19" s="312"/>
      <c r="Z19" s="312"/>
      <c r="AA19" s="312"/>
      <c r="AB19" s="312"/>
      <c r="AC19" s="85" t="s">
        <v>329</v>
      </c>
      <c r="AD19" s="85"/>
      <c r="AE19" s="85"/>
      <c r="AF19" s="85"/>
      <c r="AG19" s="85"/>
    </row>
    <row r="20" spans="1:33" ht="15" customHeight="1">
      <c r="A20" s="362" t="s">
        <v>600</v>
      </c>
      <c r="B20" s="232" t="s">
        <v>1034</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row>
    <row r="21" spans="2:33" ht="15">
      <c r="B21" s="27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2:33" ht="1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2:8" ht="15">
      <c r="B23" s="22"/>
      <c r="C23" s="22"/>
      <c r="D23" s="22"/>
      <c r="E23" s="22"/>
      <c r="F23" s="22"/>
      <c r="G23" s="22"/>
      <c r="H23" s="22"/>
    </row>
  </sheetData>
  <mergeCells count="15">
    <mergeCell ref="AE2:AE3"/>
    <mergeCell ref="AC2:AC3"/>
    <mergeCell ref="AD2:AD3"/>
    <mergeCell ref="AB2:AB3"/>
    <mergeCell ref="AG2:AG3"/>
    <mergeCell ref="AF2:AF3"/>
    <mergeCell ref="AB4:AB18"/>
    <mergeCell ref="A2:A3"/>
    <mergeCell ref="B2:E2"/>
    <mergeCell ref="F2:I2"/>
    <mergeCell ref="J2:M2"/>
    <mergeCell ref="N2:N3"/>
    <mergeCell ref="O2:O3"/>
    <mergeCell ref="P2:V2"/>
    <mergeCell ref="W2:AA2"/>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19"/>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Q37" sqref="Q37"/>
    </sheetView>
  </sheetViews>
  <sheetFormatPr defaultColWidth="11.421875" defaultRowHeight="15"/>
  <cols>
    <col min="1" max="1" width="14.8515625" style="22" customWidth="1"/>
    <col min="2" max="2" width="17.8515625" style="7" bestFit="1" customWidth="1"/>
    <col min="3" max="3" width="15.28125" style="7" bestFit="1" customWidth="1"/>
    <col min="4" max="4" width="19.00390625" style="7" customWidth="1"/>
    <col min="5" max="5" width="29.140625" style="7" bestFit="1" customWidth="1"/>
    <col min="6" max="6" width="13.7109375" style="7" bestFit="1" customWidth="1"/>
    <col min="7" max="16384" width="11.421875" style="7" customWidth="1"/>
  </cols>
  <sheetData>
    <row r="1" spans="1:4" ht="15" hidden="1">
      <c r="A1" s="55" t="s">
        <v>555</v>
      </c>
      <c r="B1" s="107" t="s">
        <v>497</v>
      </c>
      <c r="C1" s="107" t="s">
        <v>499</v>
      </c>
      <c r="D1" s="107" t="s">
        <v>1310</v>
      </c>
    </row>
    <row r="2" spans="1:6" ht="75">
      <c r="A2" s="49" t="s">
        <v>318</v>
      </c>
      <c r="B2" s="106" t="s">
        <v>268</v>
      </c>
      <c r="C2" s="106" t="s">
        <v>151</v>
      </c>
      <c r="D2" s="223" t="s">
        <v>985</v>
      </c>
      <c r="E2" s="106" t="s">
        <v>47</v>
      </c>
      <c r="F2" s="106" t="s">
        <v>1097</v>
      </c>
    </row>
    <row r="3" spans="1:8" ht="15">
      <c r="A3" s="36">
        <v>41275</v>
      </c>
      <c r="B3" s="21">
        <v>52.93</v>
      </c>
      <c r="C3" s="21">
        <v>11.99</v>
      </c>
      <c r="D3" s="21">
        <v>64.92</v>
      </c>
      <c r="E3" s="232" t="s">
        <v>1039</v>
      </c>
      <c r="F3" s="99">
        <v>41273</v>
      </c>
      <c r="H3"/>
    </row>
    <row r="4" spans="1:6" ht="15">
      <c r="A4" s="36">
        <v>40909</v>
      </c>
      <c r="B4" s="21">
        <v>51.82</v>
      </c>
      <c r="C4" s="21">
        <v>11.74</v>
      </c>
      <c r="D4" s="311"/>
      <c r="E4" s="82" t="s">
        <v>291</v>
      </c>
      <c r="F4" s="83">
        <v>40908</v>
      </c>
    </row>
    <row r="5" spans="1:6" ht="15">
      <c r="A5" s="37">
        <v>40544</v>
      </c>
      <c r="B5" s="66">
        <v>51.31</v>
      </c>
      <c r="C5" s="66">
        <v>11.62</v>
      </c>
      <c r="D5" s="310"/>
      <c r="E5" s="68" t="s">
        <v>166</v>
      </c>
      <c r="F5" s="71">
        <v>40543</v>
      </c>
    </row>
    <row r="6" spans="1:6" ht="15">
      <c r="A6" s="37">
        <v>40179</v>
      </c>
      <c r="B6" s="66">
        <v>50.75</v>
      </c>
      <c r="C6" s="66">
        <v>11.49</v>
      </c>
      <c r="D6" s="310"/>
      <c r="E6" s="68" t="s">
        <v>163</v>
      </c>
      <c r="F6" s="71">
        <v>40178</v>
      </c>
    </row>
    <row r="7" spans="1:6" ht="15">
      <c r="A7" s="37">
        <v>39814</v>
      </c>
      <c r="B7" s="66">
        <v>50.59</v>
      </c>
      <c r="C7" s="66">
        <v>11.45</v>
      </c>
      <c r="D7" s="310"/>
      <c r="E7" s="68" t="s">
        <v>162</v>
      </c>
      <c r="F7" s="71">
        <v>39814</v>
      </c>
    </row>
    <row r="8" spans="1:6" ht="15">
      <c r="A8" s="37">
        <v>39448</v>
      </c>
      <c r="B8" s="66">
        <v>49.14</v>
      </c>
      <c r="C8" s="66">
        <v>11.12</v>
      </c>
      <c r="D8" s="310"/>
      <c r="E8" s="68" t="s">
        <v>160</v>
      </c>
      <c r="F8" s="71">
        <v>39446</v>
      </c>
    </row>
    <row r="9" spans="1:6" ht="15">
      <c r="A9" s="37">
        <v>39083</v>
      </c>
      <c r="B9" s="66">
        <v>47.82</v>
      </c>
      <c r="C9" s="66">
        <v>10.82</v>
      </c>
      <c r="D9" s="310"/>
      <c r="E9" s="68" t="s">
        <v>184</v>
      </c>
      <c r="F9" s="71">
        <v>39082</v>
      </c>
    </row>
    <row r="10" spans="1:6" ht="15">
      <c r="A10" s="37">
        <v>37438</v>
      </c>
      <c r="B10" s="66">
        <v>46.97</v>
      </c>
      <c r="C10" s="66">
        <v>10.63</v>
      </c>
      <c r="D10" s="310"/>
      <c r="E10" s="68" t="s">
        <v>175</v>
      </c>
      <c r="F10" s="71">
        <v>37612</v>
      </c>
    </row>
    <row r="11" spans="1:6" ht="15">
      <c r="A11" s="37">
        <v>37073</v>
      </c>
      <c r="B11" s="66">
        <v>46.5</v>
      </c>
      <c r="C11" s="66">
        <v>10.52</v>
      </c>
      <c r="D11" s="310"/>
      <c r="E11" s="68" t="s">
        <v>187</v>
      </c>
      <c r="F11" s="71">
        <v>37105</v>
      </c>
    </row>
    <row r="12" spans="1:6" ht="15">
      <c r="A12" s="37">
        <v>36708</v>
      </c>
      <c r="B12" s="65">
        <v>300</v>
      </c>
      <c r="C12" s="65">
        <v>66</v>
      </c>
      <c r="D12" s="305"/>
      <c r="E12" s="70" t="s">
        <v>188</v>
      </c>
      <c r="F12" s="76">
        <v>36743</v>
      </c>
    </row>
    <row r="13" spans="1:6" ht="15">
      <c r="A13" s="37">
        <v>36342</v>
      </c>
      <c r="B13" s="65">
        <v>297</v>
      </c>
      <c r="C13" s="65">
        <v>65</v>
      </c>
      <c r="D13" s="305"/>
      <c r="E13" s="70" t="s">
        <v>326</v>
      </c>
      <c r="F13" s="76">
        <v>36340</v>
      </c>
    </row>
    <row r="14" spans="1:6" ht="15">
      <c r="A14" s="37">
        <v>35977</v>
      </c>
      <c r="B14" s="65">
        <v>293</v>
      </c>
      <c r="C14" s="65">
        <v>64</v>
      </c>
      <c r="D14" s="305"/>
      <c r="E14" s="68" t="s">
        <v>154</v>
      </c>
      <c r="F14" s="71">
        <v>36051</v>
      </c>
    </row>
    <row r="15" spans="1:6" ht="15">
      <c r="A15" s="37">
        <v>35612</v>
      </c>
      <c r="B15" s="65">
        <v>289</v>
      </c>
      <c r="C15" s="65">
        <v>63</v>
      </c>
      <c r="D15" s="305"/>
      <c r="E15" s="68" t="s">
        <v>153</v>
      </c>
      <c r="F15" s="71">
        <v>35684</v>
      </c>
    </row>
    <row r="16" spans="1:6" ht="15">
      <c r="A16" s="37">
        <v>34516</v>
      </c>
      <c r="B16" s="65">
        <v>282</v>
      </c>
      <c r="C16" s="65">
        <v>61</v>
      </c>
      <c r="D16" s="305"/>
      <c r="E16" s="68" t="s">
        <v>152</v>
      </c>
      <c r="F16" s="71">
        <v>34654</v>
      </c>
    </row>
    <row r="17" spans="1:2" ht="15">
      <c r="A17" s="400" t="s">
        <v>21</v>
      </c>
      <c r="B17" s="232" t="s">
        <v>1034</v>
      </c>
    </row>
    <row r="18" spans="1:2" ht="15">
      <c r="A18" s="400"/>
      <c r="B18" s="7" t="s">
        <v>1038</v>
      </c>
    </row>
    <row r="19" ht="15">
      <c r="C19" s="274"/>
    </row>
  </sheetData>
  <mergeCells count="1">
    <mergeCell ref="A17:A1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56"/>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1" sqref="A1"/>
    </sheetView>
  </sheetViews>
  <sheetFormatPr defaultColWidth="11.421875" defaultRowHeight="15"/>
  <cols>
    <col min="1" max="1" width="15.421875" style="52" customWidth="1"/>
    <col min="2" max="2" width="28.8515625" style="7" customWidth="1"/>
    <col min="3" max="3" width="57.00390625" style="7" bestFit="1" customWidth="1"/>
    <col min="4" max="4" width="16.140625" style="52" customWidth="1"/>
    <col min="5" max="5" width="27.28125" style="22" customWidth="1"/>
    <col min="6" max="16384" width="11.421875" style="22" customWidth="1"/>
  </cols>
  <sheetData>
    <row r="1" spans="1:2" ht="15" hidden="1">
      <c r="A1" s="52" t="s">
        <v>555</v>
      </c>
      <c r="B1" s="205" t="s">
        <v>406</v>
      </c>
    </row>
    <row r="2" spans="1:14" s="49" customFormat="1" ht="30">
      <c r="A2" s="106" t="s">
        <v>318</v>
      </c>
      <c r="B2" s="243" t="s">
        <v>405</v>
      </c>
      <c r="C2" s="243" t="s">
        <v>47</v>
      </c>
      <c r="D2" s="106" t="s">
        <v>1097</v>
      </c>
      <c r="E2" s="400" t="s">
        <v>21</v>
      </c>
      <c r="F2" s="400"/>
      <c r="G2" s="400"/>
      <c r="H2" s="400"/>
      <c r="I2" s="400"/>
      <c r="J2" s="400"/>
      <c r="K2" s="400"/>
      <c r="L2" s="400"/>
      <c r="M2" s="400"/>
      <c r="N2" s="400"/>
    </row>
    <row r="3" spans="1:18" s="246" customFormat="1" ht="15">
      <c r="A3" s="202">
        <v>41730</v>
      </c>
      <c r="B3" s="66">
        <f>B4*(1+0.006)</f>
        <v>406.21274</v>
      </c>
      <c r="C3" s="131" t="s">
        <v>1046</v>
      </c>
      <c r="D3" s="71">
        <v>41632</v>
      </c>
      <c r="E3" s="128" t="s">
        <v>1347</v>
      </c>
      <c r="F3" s="50"/>
      <c r="G3" s="50"/>
      <c r="H3" s="50"/>
      <c r="I3" s="50"/>
      <c r="J3" s="50"/>
      <c r="K3" s="50"/>
      <c r="L3" s="50"/>
      <c r="M3" s="50"/>
      <c r="N3" s="50"/>
      <c r="O3" s="50"/>
      <c r="P3" s="50"/>
      <c r="Q3" s="50"/>
      <c r="R3" s="50"/>
    </row>
    <row r="4" spans="1:18" s="197" customFormat="1" ht="15">
      <c r="A4" s="202">
        <v>41365</v>
      </c>
      <c r="B4" s="66">
        <v>403.79</v>
      </c>
      <c r="C4" s="201" t="s">
        <v>589</v>
      </c>
      <c r="D4" s="71">
        <v>40899</v>
      </c>
      <c r="E4" s="50"/>
      <c r="F4" s="50"/>
      <c r="G4" s="50"/>
      <c r="H4" s="50"/>
      <c r="I4" s="50"/>
      <c r="J4" s="50"/>
      <c r="K4" s="50"/>
      <c r="L4" s="50"/>
      <c r="M4" s="50"/>
      <c r="N4" s="50"/>
      <c r="O4" s="50"/>
      <c r="P4" s="50"/>
      <c r="Q4" s="50"/>
      <c r="R4" s="50"/>
    </row>
    <row r="5" spans="1:15" ht="15" customHeight="1">
      <c r="A5" s="59">
        <v>40909</v>
      </c>
      <c r="B5" s="87">
        <v>399</v>
      </c>
      <c r="C5" s="101" t="s">
        <v>589</v>
      </c>
      <c r="D5" s="25">
        <v>40899</v>
      </c>
      <c r="E5" s="399" t="s">
        <v>1164</v>
      </c>
      <c r="F5" s="399"/>
      <c r="G5" s="399"/>
      <c r="H5" s="399"/>
      <c r="I5" s="399"/>
      <c r="J5" s="399"/>
      <c r="K5" s="399"/>
      <c r="L5" s="399"/>
      <c r="M5" s="399"/>
      <c r="N5" s="399"/>
      <c r="O5" s="354"/>
    </row>
    <row r="6" spans="1:15" ht="15">
      <c r="A6" s="60">
        <v>40544</v>
      </c>
      <c r="B6" s="27">
        <v>395.04</v>
      </c>
      <c r="C6" s="131" t="s">
        <v>42</v>
      </c>
      <c r="D6" s="26">
        <v>40543</v>
      </c>
      <c r="E6" s="399"/>
      <c r="F6" s="399"/>
      <c r="G6" s="399"/>
      <c r="H6" s="399"/>
      <c r="I6" s="399"/>
      <c r="J6" s="399"/>
      <c r="K6" s="399"/>
      <c r="L6" s="399"/>
      <c r="M6" s="399"/>
      <c r="N6" s="399"/>
      <c r="O6" s="354"/>
    </row>
    <row r="7" spans="1:4" ht="15">
      <c r="A7" s="60">
        <v>40179</v>
      </c>
      <c r="B7" s="27">
        <v>389.2</v>
      </c>
      <c r="C7" s="131" t="s">
        <v>41</v>
      </c>
      <c r="D7" s="26">
        <v>40178</v>
      </c>
    </row>
    <row r="8" spans="1:4" ht="15">
      <c r="A8" s="60">
        <v>39814</v>
      </c>
      <c r="B8" s="27">
        <v>389.2</v>
      </c>
      <c r="C8" s="131" t="s">
        <v>40</v>
      </c>
      <c r="D8" s="26">
        <v>39814</v>
      </c>
    </row>
    <row r="9" spans="1:8" ht="15">
      <c r="A9" s="60">
        <v>39448</v>
      </c>
      <c r="B9" s="27">
        <v>377.86</v>
      </c>
      <c r="C9" s="131" t="s">
        <v>39</v>
      </c>
      <c r="D9" s="26">
        <v>39431</v>
      </c>
      <c r="H9" s="224"/>
    </row>
    <row r="10" spans="1:4" ht="15">
      <c r="A10" s="60">
        <v>39083</v>
      </c>
      <c r="B10" s="27">
        <v>374.12</v>
      </c>
      <c r="C10" s="131" t="s">
        <v>38</v>
      </c>
      <c r="D10" s="26">
        <v>39081</v>
      </c>
    </row>
    <row r="11" spans="1:4" ht="15">
      <c r="A11" s="60">
        <v>38718</v>
      </c>
      <c r="B11" s="27">
        <v>367.87</v>
      </c>
      <c r="C11" s="131" t="s">
        <v>37</v>
      </c>
      <c r="D11" s="26">
        <v>38717</v>
      </c>
    </row>
    <row r="12" spans="1:4" ht="15">
      <c r="A12" s="60">
        <v>38353</v>
      </c>
      <c r="B12" s="27">
        <v>361.37</v>
      </c>
      <c r="C12" s="131" t="s">
        <v>36</v>
      </c>
      <c r="D12" s="26">
        <v>37255</v>
      </c>
    </row>
    <row r="13" spans="1:4" ht="15">
      <c r="A13" s="60">
        <v>37987</v>
      </c>
      <c r="B13" s="27">
        <v>353.59</v>
      </c>
      <c r="C13" s="131" t="s">
        <v>35</v>
      </c>
      <c r="D13" s="26">
        <v>37981</v>
      </c>
    </row>
    <row r="14" spans="1:4" ht="15">
      <c r="A14" s="60">
        <v>37622</v>
      </c>
      <c r="B14" s="27">
        <v>347.68</v>
      </c>
      <c r="C14" s="131" t="s">
        <v>33</v>
      </c>
      <c r="D14" s="26">
        <v>37619</v>
      </c>
    </row>
    <row r="15" spans="1:4" ht="15">
      <c r="A15" s="60">
        <v>37257</v>
      </c>
      <c r="B15" s="27">
        <v>341.87</v>
      </c>
      <c r="C15" s="131" t="s">
        <v>34</v>
      </c>
      <c r="D15" s="26">
        <v>37248</v>
      </c>
    </row>
    <row r="16" spans="1:4" ht="15">
      <c r="A16" s="60">
        <v>36892</v>
      </c>
      <c r="B16" s="28">
        <v>2196.38</v>
      </c>
      <c r="C16" s="131" t="s">
        <v>32</v>
      </c>
      <c r="D16" s="26">
        <v>36896</v>
      </c>
    </row>
    <row r="17" spans="1:4" ht="15">
      <c r="A17" s="60">
        <v>36526</v>
      </c>
      <c r="B17" s="28">
        <v>2157.54</v>
      </c>
      <c r="C17" s="131" t="s">
        <v>3</v>
      </c>
      <c r="D17" s="26">
        <v>36526</v>
      </c>
    </row>
    <row r="18" spans="1:4" ht="15">
      <c r="A18" s="60">
        <v>36161</v>
      </c>
      <c r="B18" s="28">
        <v>2146.81</v>
      </c>
      <c r="C18" s="131" t="s">
        <v>2</v>
      </c>
      <c r="D18" s="26">
        <v>36158</v>
      </c>
    </row>
    <row r="19" spans="1:4" ht="15">
      <c r="A19" s="60">
        <v>35796</v>
      </c>
      <c r="B19" s="28">
        <v>2131.68</v>
      </c>
      <c r="C19" s="131" t="s">
        <v>24</v>
      </c>
      <c r="D19" s="26">
        <v>35801</v>
      </c>
    </row>
    <row r="20" spans="1:5" ht="15" customHeight="1">
      <c r="A20" s="60">
        <v>35431</v>
      </c>
      <c r="B20" s="28">
        <v>2108.49</v>
      </c>
      <c r="C20" s="131" t="s">
        <v>1</v>
      </c>
      <c r="D20" s="26">
        <v>35431</v>
      </c>
      <c r="E20" s="34"/>
    </row>
    <row r="21" spans="1:5" s="10" customFormat="1" ht="15" customHeight="1">
      <c r="A21" s="60">
        <v>35065</v>
      </c>
      <c r="B21" s="133">
        <v>2078.97</v>
      </c>
      <c r="C21" s="131" t="s">
        <v>656</v>
      </c>
      <c r="D21" s="132">
        <v>35782</v>
      </c>
      <c r="E21" s="134" t="s">
        <v>657</v>
      </c>
    </row>
    <row r="22" spans="1:5" ht="15">
      <c r="A22" s="60">
        <v>34700</v>
      </c>
      <c r="B22" s="28">
        <v>2078.97</v>
      </c>
      <c r="C22" s="131" t="s">
        <v>271</v>
      </c>
      <c r="D22" s="25">
        <v>34702</v>
      </c>
      <c r="E22" s="135"/>
    </row>
    <row r="23" spans="1:5" ht="15">
      <c r="A23" s="60">
        <v>34335</v>
      </c>
      <c r="B23" s="28">
        <v>2054.32</v>
      </c>
      <c r="C23" s="131" t="s">
        <v>658</v>
      </c>
      <c r="D23" s="80">
        <v>34333</v>
      </c>
      <c r="E23" s="34"/>
    </row>
    <row r="24" spans="1:5" s="52" customFormat="1" ht="15">
      <c r="A24" s="60">
        <v>33970</v>
      </c>
      <c r="B24" s="28">
        <v>2014.04</v>
      </c>
      <c r="C24" s="131" t="s">
        <v>659</v>
      </c>
      <c r="D24" s="53">
        <v>34004</v>
      </c>
      <c r="E24" s="34"/>
    </row>
    <row r="25" spans="1:5" s="52" customFormat="1" ht="15">
      <c r="A25" s="60">
        <v>33786</v>
      </c>
      <c r="B25" s="28">
        <v>1974</v>
      </c>
      <c r="C25" s="131" t="s">
        <v>660</v>
      </c>
      <c r="D25" s="53">
        <v>33603</v>
      </c>
      <c r="E25" s="34"/>
    </row>
    <row r="26" spans="1:5" ht="15">
      <c r="A26" s="60">
        <v>33604</v>
      </c>
      <c r="B26" s="28">
        <v>1939.64</v>
      </c>
      <c r="C26" s="131" t="s">
        <v>660</v>
      </c>
      <c r="D26" s="53">
        <v>33603</v>
      </c>
      <c r="E26" s="34"/>
    </row>
    <row r="27" spans="1:5" ht="15">
      <c r="A27" s="60">
        <v>33420</v>
      </c>
      <c r="B27" s="28">
        <v>1920.44</v>
      </c>
      <c r="C27" s="131" t="s">
        <v>661</v>
      </c>
      <c r="D27" s="53">
        <v>33458</v>
      </c>
      <c r="E27" s="34"/>
    </row>
    <row r="28" spans="1:5" ht="15">
      <c r="A28" s="60">
        <v>33239</v>
      </c>
      <c r="B28" s="28">
        <v>1905.2</v>
      </c>
      <c r="C28" s="45" t="s">
        <v>662</v>
      </c>
      <c r="D28" s="53">
        <v>33285</v>
      </c>
      <c r="E28" s="34"/>
    </row>
    <row r="29" spans="1:5" ht="15">
      <c r="A29" s="60">
        <v>33055</v>
      </c>
      <c r="B29" s="28">
        <v>1873.35</v>
      </c>
      <c r="C29" s="33" t="s">
        <v>663</v>
      </c>
      <c r="D29" s="53">
        <v>32890</v>
      </c>
      <c r="E29" s="136">
        <v>0.0135</v>
      </c>
    </row>
    <row r="30" spans="1:7" ht="15">
      <c r="A30" s="60">
        <v>32874</v>
      </c>
      <c r="B30" s="28">
        <v>1848.4</v>
      </c>
      <c r="C30" s="33" t="s">
        <v>663</v>
      </c>
      <c r="D30" s="53">
        <v>32890</v>
      </c>
      <c r="E30" s="136">
        <v>0.0224</v>
      </c>
      <c r="G30" s="137"/>
    </row>
    <row r="31" spans="1:7" ht="15">
      <c r="A31" s="60">
        <v>32690</v>
      </c>
      <c r="B31" s="28">
        <v>1807.9</v>
      </c>
      <c r="C31" s="7" t="s">
        <v>664</v>
      </c>
      <c r="D31" s="53">
        <v>32749</v>
      </c>
      <c r="E31" s="22" t="s">
        <v>665</v>
      </c>
      <c r="F31" s="22" t="s">
        <v>666</v>
      </c>
      <c r="G31" s="137"/>
    </row>
    <row r="32" spans="1:7" ht="15">
      <c r="A32" s="60">
        <v>32509</v>
      </c>
      <c r="B32" s="28">
        <v>1789.83</v>
      </c>
      <c r="C32" s="7" t="s">
        <v>667</v>
      </c>
      <c r="D32" s="53">
        <v>32534</v>
      </c>
      <c r="E32" s="22" t="s">
        <v>1014</v>
      </c>
      <c r="F32" s="22" t="s">
        <v>666</v>
      </c>
      <c r="G32" s="137"/>
    </row>
    <row r="33" spans="1:7" ht="15">
      <c r="A33" s="60">
        <v>32325</v>
      </c>
      <c r="B33" s="28">
        <v>1770.18</v>
      </c>
      <c r="C33" s="7" t="s">
        <v>668</v>
      </c>
      <c r="D33" s="53">
        <v>32393</v>
      </c>
      <c r="E33" s="138" t="s">
        <v>1013</v>
      </c>
      <c r="G33" s="137"/>
    </row>
    <row r="34" spans="1:7" ht="15">
      <c r="A34" s="60">
        <v>32143</v>
      </c>
      <c r="B34" s="28">
        <v>1745.4</v>
      </c>
      <c r="C34" s="7" t="s">
        <v>669</v>
      </c>
      <c r="D34" s="53">
        <v>32151</v>
      </c>
      <c r="E34" s="22" t="s">
        <v>670</v>
      </c>
      <c r="G34" s="137"/>
    </row>
    <row r="35" spans="1:8" s="52" customFormat="1" ht="15">
      <c r="A35" s="60">
        <v>31959</v>
      </c>
      <c r="B35" s="28">
        <v>1700.18</v>
      </c>
      <c r="C35" s="34" t="s">
        <v>671</v>
      </c>
      <c r="D35" s="53">
        <v>31994</v>
      </c>
      <c r="E35" s="34" t="s">
        <v>1006</v>
      </c>
      <c r="G35" s="107"/>
      <c r="H35" s="52" t="s">
        <v>672</v>
      </c>
    </row>
    <row r="36" spans="1:7" s="7" customFormat="1" ht="15">
      <c r="A36" s="60">
        <v>31778</v>
      </c>
      <c r="B36" s="28">
        <v>1683.33</v>
      </c>
      <c r="C36" s="398" t="s">
        <v>1163</v>
      </c>
      <c r="D36" s="52"/>
      <c r="G36" s="139"/>
    </row>
    <row r="37" spans="1:7" ht="15">
      <c r="A37" s="60">
        <v>31594</v>
      </c>
      <c r="B37" s="28">
        <v>1679.17</v>
      </c>
      <c r="C37" s="398"/>
      <c r="E37" s="22" t="s">
        <v>1007</v>
      </c>
      <c r="G37" s="137"/>
    </row>
    <row r="38" spans="1:7" ht="15">
      <c r="A38" s="60">
        <v>31413</v>
      </c>
      <c r="B38" s="28">
        <v>1658.44</v>
      </c>
      <c r="C38" s="7" t="s">
        <v>673</v>
      </c>
      <c r="D38" s="53">
        <v>31445</v>
      </c>
      <c r="E38" s="22" t="s">
        <v>1007</v>
      </c>
      <c r="G38" s="137"/>
    </row>
    <row r="39" spans="1:7" ht="15">
      <c r="A39" s="60">
        <v>31229</v>
      </c>
      <c r="B39" s="28">
        <v>1642.05</v>
      </c>
      <c r="C39" s="7" t="s">
        <v>674</v>
      </c>
      <c r="D39" s="53">
        <v>31247</v>
      </c>
      <c r="E39" s="138" t="s">
        <v>1008</v>
      </c>
      <c r="F39" s="22" t="s">
        <v>675</v>
      </c>
      <c r="G39" s="137"/>
    </row>
    <row r="40" spans="1:7" ht="15">
      <c r="A40" s="60">
        <v>31048</v>
      </c>
      <c r="B40" s="28">
        <v>1598.02</v>
      </c>
      <c r="C40" s="7" t="s">
        <v>1163</v>
      </c>
      <c r="D40" s="53">
        <v>31052</v>
      </c>
      <c r="E40" s="138" t="s">
        <v>1009</v>
      </c>
      <c r="F40" s="22" t="s">
        <v>675</v>
      </c>
      <c r="G40" s="137"/>
    </row>
    <row r="41" spans="1:7" ht="15">
      <c r="A41" s="60">
        <v>30864</v>
      </c>
      <c r="B41" s="28">
        <v>1549.33</v>
      </c>
      <c r="C41" s="33" t="s">
        <v>676</v>
      </c>
      <c r="D41" s="53">
        <v>30881</v>
      </c>
      <c r="E41" s="138" t="s">
        <v>1010</v>
      </c>
      <c r="F41" s="22" t="s">
        <v>675</v>
      </c>
      <c r="G41" s="137"/>
    </row>
    <row r="42" spans="1:7" ht="15">
      <c r="A42" s="60">
        <v>30682</v>
      </c>
      <c r="B42" s="28">
        <v>1510</v>
      </c>
      <c r="C42" s="7" t="s">
        <v>1163</v>
      </c>
      <c r="E42" s="138" t="s">
        <v>1010</v>
      </c>
      <c r="F42" s="22" t="s">
        <v>675</v>
      </c>
      <c r="G42" s="137"/>
    </row>
    <row r="43" spans="1:7" ht="15">
      <c r="A43" s="60">
        <v>30498</v>
      </c>
      <c r="B43" s="28">
        <v>1479</v>
      </c>
      <c r="C43" s="7" t="s">
        <v>677</v>
      </c>
      <c r="E43" s="121" t="s">
        <v>1011</v>
      </c>
      <c r="F43" s="22" t="s">
        <v>678</v>
      </c>
      <c r="G43" s="137"/>
    </row>
    <row r="44" spans="1:7" ht="15">
      <c r="A44" s="60">
        <v>30317</v>
      </c>
      <c r="B44" s="28">
        <v>1422</v>
      </c>
      <c r="C44" s="7" t="s">
        <v>679</v>
      </c>
      <c r="E44" s="138" t="s">
        <v>1012</v>
      </c>
      <c r="F44" s="22" t="s">
        <v>678</v>
      </c>
      <c r="G44" s="137"/>
    </row>
    <row r="45" spans="1:7" ht="15">
      <c r="A45" s="60">
        <v>30133</v>
      </c>
      <c r="B45" s="28">
        <v>1323</v>
      </c>
      <c r="C45" s="7" t="s">
        <v>680</v>
      </c>
      <c r="G45" s="137"/>
    </row>
    <row r="46" spans="1:7" ht="15">
      <c r="A46" s="60">
        <v>29952</v>
      </c>
      <c r="B46" s="28"/>
      <c r="G46" s="137"/>
    </row>
    <row r="47" spans="1:3" ht="15">
      <c r="A47" s="60">
        <v>29768</v>
      </c>
      <c r="B47" s="28">
        <v>1093.25</v>
      </c>
      <c r="C47" s="7" t="s">
        <v>681</v>
      </c>
    </row>
    <row r="48" spans="1:2" ht="15">
      <c r="A48" s="60">
        <v>29587</v>
      </c>
      <c r="B48" s="28"/>
    </row>
    <row r="49" spans="1:2" ht="15">
      <c r="A49" s="60">
        <v>29403</v>
      </c>
      <c r="B49" s="28"/>
    </row>
    <row r="50" spans="1:2" ht="15">
      <c r="A50" s="60">
        <v>29221</v>
      </c>
      <c r="B50" s="28"/>
    </row>
    <row r="51" spans="1:2" ht="15">
      <c r="A51" s="60">
        <v>29037</v>
      </c>
      <c r="B51" s="28"/>
    </row>
    <row r="52" spans="1:4" ht="15">
      <c r="A52" s="60">
        <v>28672</v>
      </c>
      <c r="B52" s="28">
        <v>850</v>
      </c>
      <c r="C52" s="7" t="s">
        <v>651</v>
      </c>
      <c r="D52" s="53">
        <v>28683</v>
      </c>
    </row>
    <row r="53" spans="1:5" ht="15">
      <c r="A53" s="60">
        <v>28491</v>
      </c>
      <c r="B53" s="28">
        <v>818</v>
      </c>
      <c r="C53" s="33" t="s">
        <v>682</v>
      </c>
      <c r="D53" s="53">
        <v>28501</v>
      </c>
      <c r="E53" s="52"/>
    </row>
    <row r="54" spans="1:5" ht="15">
      <c r="A54" s="60">
        <v>28307</v>
      </c>
      <c r="B54" s="28">
        <v>768</v>
      </c>
      <c r="C54" s="33"/>
      <c r="D54" s="53"/>
      <c r="E54" s="52"/>
    </row>
    <row r="55" spans="1:5" ht="15">
      <c r="A55" s="60">
        <v>27973</v>
      </c>
      <c r="B55" s="28">
        <v>694.5</v>
      </c>
      <c r="C55" s="33" t="s">
        <v>683</v>
      </c>
      <c r="D55" s="53">
        <v>27989</v>
      </c>
      <c r="E55" s="52"/>
    </row>
    <row r="56" spans="1:5" ht="15">
      <c r="A56" s="60">
        <v>27760</v>
      </c>
      <c r="C56" s="33"/>
      <c r="E56" s="7"/>
    </row>
  </sheetData>
  <mergeCells count="3">
    <mergeCell ref="C36:C37"/>
    <mergeCell ref="E5:N6"/>
    <mergeCell ref="E2:N2"/>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P11"/>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J29" sqref="J29"/>
    </sheetView>
  </sheetViews>
  <sheetFormatPr defaultColWidth="11.421875" defaultRowHeight="15"/>
  <cols>
    <col min="2" max="2" width="17.00390625" style="0" customWidth="1"/>
    <col min="3" max="3" width="18.140625" style="0" customWidth="1"/>
    <col min="4" max="4" width="20.8515625" style="0" customWidth="1"/>
    <col min="5" max="5" width="19.421875" style="0" customWidth="1"/>
    <col min="6" max="6" width="18.140625" style="0" customWidth="1"/>
    <col min="7" max="7" width="20.421875" style="0" customWidth="1"/>
    <col min="8" max="8" width="21.8515625" style="0" customWidth="1"/>
    <col min="9" max="9" width="21.421875" style="0" customWidth="1"/>
    <col min="10" max="10" width="22.7109375" style="0" customWidth="1"/>
    <col min="11" max="11" width="21.57421875" style="0" customWidth="1"/>
    <col min="12" max="12" width="23.00390625" style="0" customWidth="1"/>
    <col min="13" max="13" width="29.140625" style="0" customWidth="1"/>
    <col min="14" max="14" width="98.140625" style="0" customWidth="1"/>
    <col min="15" max="15" width="18.57421875" style="0" customWidth="1"/>
    <col min="16" max="16" width="84.28125" style="0" customWidth="1"/>
  </cols>
  <sheetData>
    <row r="1" spans="1:13" s="22" customFormat="1" ht="15" hidden="1">
      <c r="A1" s="55" t="s">
        <v>555</v>
      </c>
      <c r="B1" s="108" t="s">
        <v>513</v>
      </c>
      <c r="C1" s="100" t="s">
        <v>514</v>
      </c>
      <c r="D1" s="108" t="s">
        <v>515</v>
      </c>
      <c r="E1" s="108" t="s">
        <v>516</v>
      </c>
      <c r="F1" s="100" t="s">
        <v>517</v>
      </c>
      <c r="G1" s="108" t="s">
        <v>518</v>
      </c>
      <c r="H1" s="199" t="s">
        <v>519</v>
      </c>
      <c r="I1" s="199" t="s">
        <v>520</v>
      </c>
      <c r="J1" s="199" t="s">
        <v>521</v>
      </c>
      <c r="K1" s="199" t="s">
        <v>522</v>
      </c>
      <c r="L1" s="199" t="s">
        <v>523</v>
      </c>
      <c r="M1" s="199" t="s">
        <v>524</v>
      </c>
    </row>
    <row r="2" spans="1:16" s="187" customFormat="1" ht="15">
      <c r="A2" s="426" t="s">
        <v>318</v>
      </c>
      <c r="B2" s="426" t="s">
        <v>911</v>
      </c>
      <c r="C2" s="426"/>
      <c r="D2" s="426"/>
      <c r="E2" s="426"/>
      <c r="F2" s="426"/>
      <c r="G2" s="443" t="s">
        <v>917</v>
      </c>
      <c r="H2" s="437"/>
      <c r="I2" s="426" t="s">
        <v>920</v>
      </c>
      <c r="J2" s="426"/>
      <c r="K2" s="426"/>
      <c r="L2" s="426"/>
      <c r="M2" s="426"/>
      <c r="N2" s="426" t="s">
        <v>47</v>
      </c>
      <c r="O2" s="426" t="s">
        <v>1097</v>
      </c>
      <c r="P2" s="426" t="s">
        <v>253</v>
      </c>
    </row>
    <row r="3" spans="1:16" s="187" customFormat="1" ht="75">
      <c r="A3" s="426"/>
      <c r="B3" s="187" t="s">
        <v>912</v>
      </c>
      <c r="C3" s="187" t="s">
        <v>913</v>
      </c>
      <c r="D3" s="187" t="s">
        <v>914</v>
      </c>
      <c r="E3" s="187" t="s">
        <v>915</v>
      </c>
      <c r="F3" s="187" t="s">
        <v>916</v>
      </c>
      <c r="G3" s="187" t="s">
        <v>918</v>
      </c>
      <c r="H3" s="187" t="s">
        <v>919</v>
      </c>
      <c r="I3" s="187" t="s">
        <v>921</v>
      </c>
      <c r="J3" s="187" t="s">
        <v>922</v>
      </c>
      <c r="K3" s="187" t="s">
        <v>923</v>
      </c>
      <c r="L3" s="187" t="s">
        <v>924</v>
      </c>
      <c r="M3" s="187" t="s">
        <v>925</v>
      </c>
      <c r="N3" s="426"/>
      <c r="O3" s="426"/>
      <c r="P3" s="426"/>
    </row>
    <row r="4" spans="1:16" ht="17.25" customHeight="1">
      <c r="A4" s="37">
        <v>37257</v>
      </c>
      <c r="B4" s="72">
        <v>0.88</v>
      </c>
      <c r="C4" s="72">
        <v>1.26</v>
      </c>
      <c r="D4" s="72">
        <v>1.503</v>
      </c>
      <c r="E4" s="72">
        <v>1.803</v>
      </c>
      <c r="F4" s="72">
        <v>0.4</v>
      </c>
      <c r="G4" s="72">
        <v>0.32</v>
      </c>
      <c r="H4" s="72">
        <v>0.41</v>
      </c>
      <c r="I4" s="24">
        <v>1</v>
      </c>
      <c r="J4" s="24">
        <v>1</v>
      </c>
      <c r="K4" s="24">
        <v>1</v>
      </c>
      <c r="L4" s="24">
        <v>1</v>
      </c>
      <c r="M4" s="24">
        <v>1</v>
      </c>
      <c r="N4" s="70" t="s">
        <v>331</v>
      </c>
      <c r="O4" s="68"/>
      <c r="P4" s="441" t="s">
        <v>590</v>
      </c>
    </row>
    <row r="5" spans="1:16" ht="15">
      <c r="A5" s="37">
        <v>36892</v>
      </c>
      <c r="B5" s="72">
        <v>0.88</v>
      </c>
      <c r="C5" s="72">
        <v>1.26</v>
      </c>
      <c r="D5" s="72">
        <v>1.503</v>
      </c>
      <c r="E5" s="72">
        <v>1.803</v>
      </c>
      <c r="F5" s="72">
        <v>0.4</v>
      </c>
      <c r="G5" s="72">
        <v>0.32</v>
      </c>
      <c r="H5" s="72">
        <v>0.41</v>
      </c>
      <c r="I5" s="24">
        <v>0.75</v>
      </c>
      <c r="J5" s="24">
        <v>0.69</v>
      </c>
      <c r="K5" s="24">
        <v>0.72</v>
      </c>
      <c r="L5" s="24">
        <v>0.75</v>
      </c>
      <c r="M5" s="24">
        <v>0.83</v>
      </c>
      <c r="N5" s="68" t="s">
        <v>219</v>
      </c>
      <c r="O5" s="71">
        <v>36888</v>
      </c>
      <c r="P5" s="442"/>
    </row>
    <row r="6" spans="1:16" ht="15">
      <c r="A6" s="37">
        <v>35431</v>
      </c>
      <c r="B6" s="307"/>
      <c r="C6" s="307"/>
      <c r="D6" s="307"/>
      <c r="E6" s="307"/>
      <c r="F6" s="307"/>
      <c r="G6" s="307"/>
      <c r="H6" s="307"/>
      <c r="I6" s="307"/>
      <c r="J6" s="307"/>
      <c r="K6" s="307"/>
      <c r="L6" s="307"/>
      <c r="M6" s="307"/>
      <c r="N6" s="68" t="s">
        <v>329</v>
      </c>
      <c r="O6" s="68"/>
      <c r="P6" s="100">
        <v>0</v>
      </c>
    </row>
    <row r="7" spans="1:16" ht="15">
      <c r="A7" s="22"/>
      <c r="B7" s="22"/>
      <c r="C7" s="22"/>
      <c r="D7" s="22"/>
      <c r="E7" s="22"/>
      <c r="F7" s="22"/>
      <c r="G7" s="22"/>
      <c r="H7" s="22"/>
      <c r="I7" s="22"/>
      <c r="J7" s="22"/>
      <c r="K7" s="22"/>
      <c r="L7" s="22"/>
      <c r="M7" s="22"/>
      <c r="N7" s="22"/>
      <c r="O7" s="22"/>
      <c r="P7" s="22"/>
    </row>
    <row r="11" ht="15">
      <c r="E11" s="358"/>
    </row>
  </sheetData>
  <mergeCells count="8">
    <mergeCell ref="P4:P5"/>
    <mergeCell ref="A2:A3"/>
    <mergeCell ref="B2:F2"/>
    <mergeCell ref="G2:H2"/>
    <mergeCell ref="I2:M2"/>
    <mergeCell ref="N2:N3"/>
    <mergeCell ref="O2:O3"/>
    <mergeCell ref="P2:P3"/>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H20"/>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E10" sqref="E10"/>
    </sheetView>
  </sheetViews>
  <sheetFormatPr defaultColWidth="11.421875" defaultRowHeight="15"/>
  <cols>
    <col min="2" max="3" width="20.8515625" style="0" customWidth="1"/>
    <col min="4" max="5" width="22.8515625" style="0" customWidth="1"/>
    <col min="6" max="6" width="72.7109375" style="0" customWidth="1"/>
    <col min="7" max="7" width="13.7109375" style="0" bestFit="1" customWidth="1"/>
    <col min="8" max="8" width="57.7109375" style="0" customWidth="1"/>
  </cols>
  <sheetData>
    <row r="1" spans="1:5" s="358" customFormat="1" ht="15" hidden="1">
      <c r="A1" s="358" t="s">
        <v>555</v>
      </c>
      <c r="B1" s="358" t="s">
        <v>1312</v>
      </c>
      <c r="C1" s="358" t="s">
        <v>1313</v>
      </c>
      <c r="D1" s="358" t="s">
        <v>1314</v>
      </c>
      <c r="E1" s="358" t="s">
        <v>1315</v>
      </c>
    </row>
    <row r="2" spans="1:8" s="188" customFormat="1" ht="45" customHeight="1">
      <c r="A2" s="417" t="s">
        <v>318</v>
      </c>
      <c r="B2" s="424" t="s">
        <v>930</v>
      </c>
      <c r="C2" s="424"/>
      <c r="D2" s="424" t="s">
        <v>986</v>
      </c>
      <c r="E2" s="424"/>
      <c r="F2" s="400" t="s">
        <v>47</v>
      </c>
      <c r="G2" s="400" t="s">
        <v>1097</v>
      </c>
      <c r="H2" s="400" t="s">
        <v>21</v>
      </c>
    </row>
    <row r="3" spans="1:8" s="49" customFormat="1" ht="15">
      <c r="A3" s="417"/>
      <c r="B3" s="187" t="s">
        <v>931</v>
      </c>
      <c r="C3" s="187" t="s">
        <v>932</v>
      </c>
      <c r="D3" s="187" t="s">
        <v>931</v>
      </c>
      <c r="E3" s="187" t="s">
        <v>932</v>
      </c>
      <c r="F3" s="400"/>
      <c r="G3" s="400"/>
      <c r="H3" s="400"/>
    </row>
    <row r="4" spans="1:8" s="221" customFormat="1" ht="15">
      <c r="A4" s="37">
        <v>41275</v>
      </c>
      <c r="B4" s="44">
        <v>82.13</v>
      </c>
      <c r="C4" s="44">
        <v>127.88</v>
      </c>
      <c r="D4" s="44">
        <v>166.06</v>
      </c>
      <c r="E4" s="44">
        <v>258.09</v>
      </c>
      <c r="F4" s="82" t="s">
        <v>1040</v>
      </c>
      <c r="G4" s="38">
        <v>41290</v>
      </c>
      <c r="H4" s="18"/>
    </row>
    <row r="5" spans="1:8" ht="15">
      <c r="A5" s="37">
        <v>40909</v>
      </c>
      <c r="B5" s="21">
        <v>80.4</v>
      </c>
      <c r="C5" s="21">
        <v>125.19</v>
      </c>
      <c r="D5" s="21">
        <v>162.56</v>
      </c>
      <c r="E5" s="21">
        <v>252.66</v>
      </c>
      <c r="F5" s="82" t="s">
        <v>286</v>
      </c>
      <c r="G5" s="38">
        <v>40908</v>
      </c>
      <c r="H5" s="18"/>
    </row>
    <row r="6" spans="1:8" ht="15">
      <c r="A6" s="37">
        <v>40544</v>
      </c>
      <c r="B6" s="87">
        <v>79.6</v>
      </c>
      <c r="C6" s="87">
        <v>123.95</v>
      </c>
      <c r="D6" s="91">
        <v>160.95</v>
      </c>
      <c r="E6" s="91">
        <v>250.16</v>
      </c>
      <c r="F6" s="85" t="s">
        <v>252</v>
      </c>
      <c r="G6" s="25">
        <v>40543</v>
      </c>
      <c r="H6" s="85"/>
    </row>
    <row r="7" spans="1:8" ht="15">
      <c r="A7" s="37">
        <v>40179</v>
      </c>
      <c r="B7" s="87">
        <v>78.73</v>
      </c>
      <c r="C7" s="87">
        <v>122.6</v>
      </c>
      <c r="D7" s="91">
        <v>159.2</v>
      </c>
      <c r="E7" s="91">
        <v>247.44</v>
      </c>
      <c r="F7" s="85" t="s">
        <v>251</v>
      </c>
      <c r="G7" s="25">
        <v>40178</v>
      </c>
      <c r="H7" s="85"/>
    </row>
    <row r="8" spans="1:8" ht="15">
      <c r="A8" s="37">
        <v>39814</v>
      </c>
      <c r="B8" s="87">
        <v>78.48</v>
      </c>
      <c r="C8" s="87">
        <v>122.21</v>
      </c>
      <c r="D8" s="91">
        <v>158.69</v>
      </c>
      <c r="E8" s="91">
        <v>246.65</v>
      </c>
      <c r="F8" s="85" t="s">
        <v>250</v>
      </c>
      <c r="G8" s="25">
        <v>39814</v>
      </c>
      <c r="H8" s="85"/>
    </row>
    <row r="9" spans="1:8" ht="15">
      <c r="A9" s="37">
        <v>39448</v>
      </c>
      <c r="B9" s="87">
        <v>76.23</v>
      </c>
      <c r="C9" s="87">
        <v>118.71</v>
      </c>
      <c r="D9" s="91">
        <v>154.14</v>
      </c>
      <c r="E9" s="91">
        <v>239.58</v>
      </c>
      <c r="F9" s="85" t="s">
        <v>249</v>
      </c>
      <c r="G9" s="25">
        <v>39446</v>
      </c>
      <c r="H9" s="85"/>
    </row>
    <row r="10" spans="1:8" ht="15">
      <c r="A10" s="37">
        <v>39083</v>
      </c>
      <c r="B10" s="87">
        <v>74.18</v>
      </c>
      <c r="C10" s="87">
        <v>115.52</v>
      </c>
      <c r="D10" s="91">
        <v>150</v>
      </c>
      <c r="E10" s="91">
        <v>233.15</v>
      </c>
      <c r="F10" s="85" t="s">
        <v>248</v>
      </c>
      <c r="G10" s="25">
        <v>39082</v>
      </c>
      <c r="H10" s="85"/>
    </row>
    <row r="11" spans="1:8" ht="16.5" customHeight="1">
      <c r="A11" s="37">
        <v>38596</v>
      </c>
      <c r="B11" s="87">
        <v>72.16</v>
      </c>
      <c r="C11" s="87">
        <v>112.37</v>
      </c>
      <c r="D11" s="91">
        <v>145.91</v>
      </c>
      <c r="E11" s="91">
        <v>226.8</v>
      </c>
      <c r="F11" s="89" t="s">
        <v>247</v>
      </c>
      <c r="G11" s="25">
        <v>38708</v>
      </c>
      <c r="H11" s="85" t="s">
        <v>246</v>
      </c>
    </row>
    <row r="12" spans="1:8" ht="15" customHeight="1">
      <c r="A12" s="37">
        <v>37803</v>
      </c>
      <c r="B12" s="87">
        <v>70.88</v>
      </c>
      <c r="C12" s="87">
        <v>110.38</v>
      </c>
      <c r="D12" s="444" t="s">
        <v>1311</v>
      </c>
      <c r="E12" s="444"/>
      <c r="F12" s="85" t="s">
        <v>244</v>
      </c>
      <c r="G12" s="25">
        <v>38136</v>
      </c>
      <c r="H12" s="85"/>
    </row>
    <row r="13" spans="1:8" ht="15">
      <c r="A13" s="37">
        <v>37438</v>
      </c>
      <c r="B13" s="87">
        <v>70.04</v>
      </c>
      <c r="C13" s="87">
        <v>109.07</v>
      </c>
      <c r="D13" s="444"/>
      <c r="E13" s="444"/>
      <c r="F13" s="85" t="s">
        <v>243</v>
      </c>
      <c r="G13" s="25">
        <v>37612</v>
      </c>
      <c r="H13" s="85"/>
    </row>
    <row r="14" spans="1:8" ht="15">
      <c r="A14" s="37">
        <v>37073</v>
      </c>
      <c r="B14" s="87">
        <v>69.21</v>
      </c>
      <c r="C14" s="87">
        <v>107.78</v>
      </c>
      <c r="D14" s="444"/>
      <c r="E14" s="444"/>
      <c r="F14" s="85" t="s">
        <v>242</v>
      </c>
      <c r="G14" s="25">
        <v>37105</v>
      </c>
      <c r="H14" s="85"/>
    </row>
    <row r="15" spans="1:8" ht="15">
      <c r="A15" s="37">
        <v>36708</v>
      </c>
      <c r="B15" s="92">
        <v>449</v>
      </c>
      <c r="C15" s="92">
        <v>699</v>
      </c>
      <c r="D15" s="444"/>
      <c r="E15" s="444"/>
      <c r="F15" s="85" t="s">
        <v>245</v>
      </c>
      <c r="G15" s="25">
        <v>36743</v>
      </c>
      <c r="H15" s="85"/>
    </row>
    <row r="16" spans="1:8" ht="15">
      <c r="A16" s="37">
        <v>36342</v>
      </c>
      <c r="B16" s="92">
        <v>445</v>
      </c>
      <c r="C16" s="92">
        <v>692</v>
      </c>
      <c r="D16" s="444"/>
      <c r="E16" s="444"/>
      <c r="F16" s="90" t="s">
        <v>241</v>
      </c>
      <c r="G16" s="93">
        <v>36340</v>
      </c>
      <c r="H16" s="85"/>
    </row>
    <row r="17" spans="1:8" ht="15">
      <c r="A17" s="37">
        <v>35977</v>
      </c>
      <c r="B17" s="88">
        <v>441</v>
      </c>
      <c r="C17" s="88">
        <v>685</v>
      </c>
      <c r="D17" s="444"/>
      <c r="E17" s="444"/>
      <c r="F17" s="85" t="s">
        <v>240</v>
      </c>
      <c r="G17" s="25">
        <v>36051</v>
      </c>
      <c r="H17" s="85"/>
    </row>
    <row r="18" spans="1:8" ht="15">
      <c r="A18" s="37">
        <v>35612</v>
      </c>
      <c r="B18" s="88">
        <v>431</v>
      </c>
      <c r="C18" s="88">
        <v>669</v>
      </c>
      <c r="D18" s="444"/>
      <c r="E18" s="444"/>
      <c r="F18" s="85" t="s">
        <v>239</v>
      </c>
      <c r="G18" s="25">
        <v>35684</v>
      </c>
      <c r="H18" s="85"/>
    </row>
    <row r="19" spans="1:8" ht="15">
      <c r="A19" s="37">
        <v>34516</v>
      </c>
      <c r="B19" s="88">
        <v>416</v>
      </c>
      <c r="C19" s="88">
        <v>416</v>
      </c>
      <c r="D19" s="444"/>
      <c r="E19" s="444"/>
      <c r="F19" s="85" t="s">
        <v>238</v>
      </c>
      <c r="G19" s="25">
        <v>34654</v>
      </c>
      <c r="H19" s="85"/>
    </row>
    <row r="20" spans="1:8" ht="15">
      <c r="A20" s="22"/>
      <c r="B20" s="55"/>
      <c r="F20" s="22"/>
      <c r="G20" s="22"/>
      <c r="H20" s="22"/>
    </row>
  </sheetData>
  <mergeCells count="7">
    <mergeCell ref="D12:E19"/>
    <mergeCell ref="H2:H3"/>
    <mergeCell ref="A2:A3"/>
    <mergeCell ref="B2:C2"/>
    <mergeCell ref="D2:E2"/>
    <mergeCell ref="F2:F3"/>
    <mergeCell ref="G2:G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E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10" sqref="D10"/>
    </sheetView>
  </sheetViews>
  <sheetFormatPr defaultColWidth="11.421875" defaultRowHeight="15"/>
  <cols>
    <col min="2" max="2" width="37.7109375" style="0" customWidth="1"/>
    <col min="3" max="3" width="38.421875" style="0" bestFit="1" customWidth="1"/>
    <col min="4" max="4" width="57.00390625" style="0" customWidth="1"/>
    <col min="5" max="5" width="13.7109375" style="0" bestFit="1" customWidth="1"/>
  </cols>
  <sheetData>
    <row r="1" spans="1:3" s="358" customFormat="1" ht="15" hidden="1">
      <c r="A1" s="358" t="s">
        <v>555</v>
      </c>
      <c r="B1" s="358" t="s">
        <v>1316</v>
      </c>
      <c r="C1" s="358" t="s">
        <v>1317</v>
      </c>
    </row>
    <row r="2" spans="1:5" s="49" customFormat="1" ht="60">
      <c r="A2" s="49" t="s">
        <v>318</v>
      </c>
      <c r="B2" s="49" t="s">
        <v>394</v>
      </c>
      <c r="C2" s="49" t="s">
        <v>155</v>
      </c>
      <c r="D2" s="49" t="s">
        <v>47</v>
      </c>
      <c r="E2" s="49" t="s">
        <v>1097</v>
      </c>
    </row>
    <row r="3" spans="1:5" ht="16.5" customHeight="1">
      <c r="A3" s="37">
        <v>33420</v>
      </c>
      <c r="B3" s="94" t="s">
        <v>157</v>
      </c>
      <c r="C3" s="372" t="s">
        <v>156</v>
      </c>
      <c r="D3" s="373" t="s">
        <v>158</v>
      </c>
      <c r="E3" s="71">
        <v>33552</v>
      </c>
    </row>
    <row r="4" spans="3:4" ht="15">
      <c r="C4" s="8"/>
      <c r="D4" s="8"/>
    </row>
  </sheetData>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D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28" sqref="B25:D28"/>
    </sheetView>
  </sheetViews>
  <sheetFormatPr defaultColWidth="11.421875" defaultRowHeight="15"/>
  <cols>
    <col min="1" max="1" width="23.8515625" style="7" customWidth="1"/>
    <col min="2" max="2" width="32.00390625" style="7" customWidth="1"/>
    <col min="3" max="3" width="30.8515625" style="7" customWidth="1"/>
    <col min="4" max="4" width="20.28125" style="7" customWidth="1"/>
    <col min="5" max="16384" width="11.421875" style="7" customWidth="1"/>
  </cols>
  <sheetData>
    <row r="1" spans="1:2" ht="15" hidden="1">
      <c r="A1" s="55" t="s">
        <v>555</v>
      </c>
      <c r="B1" s="108" t="s">
        <v>554</v>
      </c>
    </row>
    <row r="2" spans="1:4" s="49" customFormat="1" ht="60">
      <c r="A2" s="49" t="s">
        <v>318</v>
      </c>
      <c r="B2" s="49" t="s">
        <v>582</v>
      </c>
      <c r="C2" s="49" t="s">
        <v>47</v>
      </c>
      <c r="D2" s="49" t="s">
        <v>1097</v>
      </c>
    </row>
    <row r="3" spans="1:4" ht="15">
      <c r="A3" s="37">
        <v>35462</v>
      </c>
      <c r="B3" s="72">
        <v>0.75</v>
      </c>
      <c r="C3" s="101" t="s">
        <v>332</v>
      </c>
      <c r="D3" s="76">
        <v>35461</v>
      </c>
    </row>
    <row r="4" spans="1:4" ht="15">
      <c r="A4" s="37">
        <v>34669</v>
      </c>
      <c r="B4" s="72">
        <v>0.8</v>
      </c>
      <c r="C4" s="102" t="s">
        <v>333</v>
      </c>
      <c r="D4" s="71">
        <v>34654</v>
      </c>
    </row>
  </sheetData>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F17"/>
  <sheetViews>
    <sheetView workbookViewId="0" topLeftCell="A1">
      <pane xSplit="1" ySplit="3" topLeftCell="B4" activePane="bottomRight" state="frozen"/>
      <selection pane="topLeft" activeCell="I121" sqref="I120:I121"/>
      <selection pane="topRight" activeCell="I121" sqref="I120:I121"/>
      <selection pane="bottomLeft" activeCell="I121" sqref="I120:I121"/>
      <selection pane="bottomRight" activeCell="B3" sqref="B3"/>
    </sheetView>
  </sheetViews>
  <sheetFormatPr defaultColWidth="11.421875" defaultRowHeight="15"/>
  <cols>
    <col min="1" max="1" width="11.421875" style="268" customWidth="1"/>
    <col min="2" max="2" width="31.421875" style="268" customWidth="1"/>
    <col min="3" max="3" width="20.421875" style="268" customWidth="1"/>
    <col min="4" max="4" width="23.140625" style="268" customWidth="1"/>
    <col min="5" max="5" width="25.28125" style="268" bestFit="1" customWidth="1"/>
    <col min="6" max="6" width="15.8515625" style="268" bestFit="1" customWidth="1"/>
    <col min="7" max="16384" width="11.421875" style="268" customWidth="1"/>
  </cols>
  <sheetData>
    <row r="1" spans="1:2" ht="15" customHeight="1" hidden="1">
      <c r="A1" s="55" t="s">
        <v>555</v>
      </c>
      <c r="B1" s="199" t="s">
        <v>498</v>
      </c>
    </row>
    <row r="2" spans="1:6" s="269" customFormat="1" ht="15" customHeight="1">
      <c r="A2" s="425" t="s">
        <v>318</v>
      </c>
      <c r="B2" s="425" t="s">
        <v>926</v>
      </c>
      <c r="C2" s="425"/>
      <c r="D2" s="425"/>
      <c r="E2" s="425" t="s">
        <v>47</v>
      </c>
      <c r="F2" s="425" t="s">
        <v>1097</v>
      </c>
    </row>
    <row r="3" spans="1:6" s="269" customFormat="1" ht="24.75" customHeight="1">
      <c r="A3" s="425"/>
      <c r="B3" s="269" t="s">
        <v>927</v>
      </c>
      <c r="C3" s="269" t="s">
        <v>928</v>
      </c>
      <c r="D3" s="269" t="s">
        <v>929</v>
      </c>
      <c r="E3" s="425"/>
      <c r="F3" s="425"/>
    </row>
    <row r="4" spans="1:6" s="7" customFormat="1" ht="15" customHeight="1">
      <c r="A4" s="36">
        <v>41275</v>
      </c>
      <c r="B4" s="77">
        <v>26.46</v>
      </c>
      <c r="C4" s="445" t="s">
        <v>259</v>
      </c>
      <c r="D4" s="445"/>
      <c r="E4" s="232" t="s">
        <v>1039</v>
      </c>
      <c r="F4" s="99">
        <v>41273</v>
      </c>
    </row>
    <row r="5" spans="1:6" s="7" customFormat="1" ht="15" customHeight="1">
      <c r="A5" s="36">
        <v>40909</v>
      </c>
      <c r="B5" s="77">
        <v>25.9</v>
      </c>
      <c r="C5" s="445"/>
      <c r="D5" s="445"/>
      <c r="E5" s="47" t="s">
        <v>291</v>
      </c>
      <c r="F5" s="83">
        <v>40908</v>
      </c>
    </row>
    <row r="6" spans="1:6" ht="15">
      <c r="A6" s="35">
        <v>40544</v>
      </c>
      <c r="B6" s="66">
        <v>25.64</v>
      </c>
      <c r="C6" s="445"/>
      <c r="D6" s="445"/>
      <c r="E6" s="68" t="s">
        <v>166</v>
      </c>
      <c r="F6" s="71">
        <v>40543</v>
      </c>
    </row>
    <row r="7" spans="1:6" ht="15">
      <c r="A7" s="35">
        <v>40179</v>
      </c>
      <c r="B7" s="66">
        <v>25.36</v>
      </c>
      <c r="C7" s="445"/>
      <c r="D7" s="445"/>
      <c r="E7" s="68" t="s">
        <v>163</v>
      </c>
      <c r="F7" s="71">
        <v>40178</v>
      </c>
    </row>
    <row r="8" spans="1:6" ht="15">
      <c r="A8" s="35">
        <v>39814</v>
      </c>
      <c r="B8" s="66">
        <v>25.28</v>
      </c>
      <c r="C8" s="445"/>
      <c r="D8" s="445"/>
      <c r="E8" s="68" t="s">
        <v>162</v>
      </c>
      <c r="F8" s="71">
        <v>39814</v>
      </c>
    </row>
    <row r="9" spans="1:6" ht="15">
      <c r="A9" s="35">
        <v>39448</v>
      </c>
      <c r="B9" s="66">
        <v>24.56</v>
      </c>
      <c r="C9" s="445"/>
      <c r="D9" s="445"/>
      <c r="E9" s="68" t="s">
        <v>160</v>
      </c>
      <c r="F9" s="71">
        <v>39446</v>
      </c>
    </row>
    <row r="10" spans="1:6" ht="15">
      <c r="A10" s="35">
        <v>39083</v>
      </c>
      <c r="B10" s="66">
        <v>23.9</v>
      </c>
      <c r="C10" s="445"/>
      <c r="D10" s="445"/>
      <c r="E10" s="68" t="s">
        <v>184</v>
      </c>
      <c r="F10" s="71">
        <v>39082</v>
      </c>
    </row>
    <row r="11" spans="1:6" ht="15">
      <c r="A11" s="35">
        <v>37438</v>
      </c>
      <c r="B11" s="66">
        <v>23.48</v>
      </c>
      <c r="C11" s="445"/>
      <c r="D11" s="445"/>
      <c r="E11" s="68" t="s">
        <v>175</v>
      </c>
      <c r="F11" s="71">
        <v>37612</v>
      </c>
    </row>
    <row r="12" spans="1:6" ht="15">
      <c r="A12" s="35">
        <v>37073</v>
      </c>
      <c r="B12" s="66">
        <v>23.25</v>
      </c>
      <c r="C12" s="445"/>
      <c r="D12" s="445"/>
      <c r="E12" s="68" t="s">
        <v>187</v>
      </c>
      <c r="F12" s="71">
        <v>37105</v>
      </c>
    </row>
    <row r="13" spans="1:6" ht="15">
      <c r="A13" s="35">
        <v>36708</v>
      </c>
      <c r="B13" s="65">
        <v>150</v>
      </c>
      <c r="C13" s="445"/>
      <c r="D13" s="445"/>
      <c r="E13" s="68" t="s">
        <v>189</v>
      </c>
      <c r="F13" s="71">
        <v>36743</v>
      </c>
    </row>
    <row r="14" spans="1:6" ht="15">
      <c r="A14" s="35">
        <v>36342</v>
      </c>
      <c r="B14" s="65">
        <v>149</v>
      </c>
      <c r="C14" s="445"/>
      <c r="D14" s="445"/>
      <c r="E14" s="68" t="s">
        <v>255</v>
      </c>
      <c r="F14" s="71">
        <v>36340</v>
      </c>
    </row>
    <row r="15" spans="1:6" ht="15">
      <c r="A15" s="35">
        <v>35977</v>
      </c>
      <c r="B15" s="65">
        <v>147</v>
      </c>
      <c r="C15" s="445"/>
      <c r="D15" s="445"/>
      <c r="E15" s="68" t="s">
        <v>256</v>
      </c>
      <c r="F15" s="71">
        <v>36051</v>
      </c>
    </row>
    <row r="16" spans="1:6" ht="15">
      <c r="A16" s="35">
        <v>35612</v>
      </c>
      <c r="B16" s="65">
        <v>145</v>
      </c>
      <c r="C16" s="445"/>
      <c r="D16" s="445"/>
      <c r="E16" s="68" t="s">
        <v>257</v>
      </c>
      <c r="F16" s="71">
        <v>35684</v>
      </c>
    </row>
    <row r="17" spans="1:6" ht="15">
      <c r="A17" s="35">
        <v>34669</v>
      </c>
      <c r="B17" s="65">
        <v>142</v>
      </c>
      <c r="C17" s="445"/>
      <c r="D17" s="445"/>
      <c r="E17" s="68" t="s">
        <v>258</v>
      </c>
      <c r="F17" s="71">
        <v>34654</v>
      </c>
    </row>
  </sheetData>
  <mergeCells count="5">
    <mergeCell ref="C4:D17"/>
    <mergeCell ref="A2:A3"/>
    <mergeCell ref="B2:D2"/>
    <mergeCell ref="E2:E3"/>
    <mergeCell ref="F2:F3"/>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D6"/>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2" sqref="A1:XFD2"/>
    </sheetView>
  </sheetViews>
  <sheetFormatPr defaultColWidth="11.421875" defaultRowHeight="15"/>
  <cols>
    <col min="1" max="1" width="24.57421875" style="22" customWidth="1"/>
    <col min="2" max="2" width="21.421875" style="0" bestFit="1" customWidth="1"/>
    <col min="3" max="3" width="58.8515625" style="0" bestFit="1" customWidth="1"/>
    <col min="4" max="4" width="15.8515625" style="0" bestFit="1" customWidth="1"/>
  </cols>
  <sheetData>
    <row r="1" spans="1:2" s="22" customFormat="1" ht="15" hidden="1">
      <c r="A1" s="55" t="s">
        <v>555</v>
      </c>
      <c r="B1" s="110" t="s">
        <v>473</v>
      </c>
    </row>
    <row r="2" spans="1:4" s="49" customFormat="1" ht="30">
      <c r="A2" s="49" t="s">
        <v>318</v>
      </c>
      <c r="B2" s="49" t="s">
        <v>395</v>
      </c>
      <c r="C2" s="49" t="s">
        <v>47</v>
      </c>
      <c r="D2" s="49" t="s">
        <v>1097</v>
      </c>
    </row>
    <row r="3" spans="1:4" ht="15">
      <c r="A3" s="37">
        <v>39083</v>
      </c>
      <c r="B3" s="66">
        <v>15</v>
      </c>
      <c r="C3" s="68" t="s">
        <v>150</v>
      </c>
      <c r="D3" s="71">
        <v>39082</v>
      </c>
    </row>
    <row r="4" spans="1:4" ht="15">
      <c r="A4" s="37">
        <v>38139</v>
      </c>
      <c r="B4" s="66">
        <v>24</v>
      </c>
      <c r="C4" s="68" t="s">
        <v>149</v>
      </c>
      <c r="D4" s="71">
        <v>38136</v>
      </c>
    </row>
    <row r="5" spans="1:4" ht="15">
      <c r="A5" s="37">
        <v>37257</v>
      </c>
      <c r="B5" s="66">
        <v>15</v>
      </c>
      <c r="C5" s="68" t="s">
        <v>148</v>
      </c>
      <c r="D5" s="71">
        <v>37105</v>
      </c>
    </row>
    <row r="6" spans="1:4" ht="15">
      <c r="A6" s="37">
        <v>32824</v>
      </c>
      <c r="B6" s="65">
        <v>100</v>
      </c>
      <c r="C6" s="68" t="s">
        <v>147</v>
      </c>
      <c r="D6" s="71">
        <v>32823</v>
      </c>
    </row>
  </sheetData>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F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11" sqref="D11"/>
    </sheetView>
  </sheetViews>
  <sheetFormatPr defaultColWidth="11.421875" defaultRowHeight="15"/>
  <cols>
    <col min="1" max="1" width="21.421875" style="22" customWidth="1"/>
    <col min="2" max="2" width="26.28125" style="22" customWidth="1"/>
    <col min="3" max="3" width="33.7109375" style="22" customWidth="1"/>
    <col min="4" max="4" width="36.140625" style="22" customWidth="1"/>
    <col min="5" max="5" width="15.8515625" style="22" bestFit="1" customWidth="1"/>
    <col min="6" max="6" width="65.00390625" style="22" customWidth="1"/>
    <col min="7" max="7" width="39.00390625" style="22" customWidth="1"/>
    <col min="8" max="8" width="31.28125" style="22" customWidth="1"/>
    <col min="9" max="9" width="17.7109375" style="22" customWidth="1"/>
    <col min="10" max="10" width="73.140625" style="22" customWidth="1"/>
    <col min="11" max="11" width="18.140625" style="22" customWidth="1"/>
    <col min="12" max="12" width="25.140625" style="22" customWidth="1"/>
    <col min="13" max="13" width="94.421875" style="22" customWidth="1"/>
    <col min="14" max="14" width="59.57421875" style="22" customWidth="1"/>
    <col min="15" max="15" width="55.00390625" style="22" customWidth="1"/>
    <col min="16" max="16" width="37.28125" style="22" customWidth="1"/>
    <col min="17" max="17" width="35.421875" style="22" customWidth="1"/>
    <col min="18" max="18" width="40.140625" style="22" customWidth="1"/>
    <col min="19" max="19" width="33.8515625" style="22" customWidth="1"/>
    <col min="20" max="20" width="47.57421875" style="22" customWidth="1"/>
    <col min="21" max="21" width="32.00390625" style="22" customWidth="1"/>
    <col min="22" max="22" width="61.8515625" style="22" customWidth="1"/>
    <col min="23" max="23" width="45.421875" style="22" customWidth="1"/>
    <col min="24" max="24" width="63.00390625" style="22" customWidth="1"/>
    <col min="25" max="25" width="46.28125" style="22" customWidth="1"/>
    <col min="26" max="26" width="35.00390625" style="22" customWidth="1"/>
    <col min="27" max="27" width="56.28125" style="22" customWidth="1"/>
    <col min="28" max="28" width="37.57421875" style="22" customWidth="1"/>
    <col min="29" max="29" width="34.28125" style="22" customWidth="1"/>
    <col min="30" max="16384" width="11.421875" style="22" customWidth="1"/>
  </cols>
  <sheetData>
    <row r="1" spans="1:3" ht="15" hidden="1">
      <c r="A1" s="55" t="s">
        <v>555</v>
      </c>
      <c r="B1" s="199" t="s">
        <v>433</v>
      </c>
      <c r="C1" s="199" t="s">
        <v>434</v>
      </c>
    </row>
    <row r="2" spans="1:6" s="49" customFormat="1" ht="30">
      <c r="A2" s="49" t="s">
        <v>318</v>
      </c>
      <c r="B2" s="49" t="s">
        <v>125</v>
      </c>
      <c r="C2" s="49" t="s">
        <v>876</v>
      </c>
      <c r="D2" s="49" t="s">
        <v>47</v>
      </c>
      <c r="E2" s="49" t="s">
        <v>1097</v>
      </c>
      <c r="F2" s="49" t="s">
        <v>21</v>
      </c>
    </row>
    <row r="3" spans="1:6" ht="15">
      <c r="A3" s="37">
        <v>39965</v>
      </c>
      <c r="B3" s="298"/>
      <c r="C3" s="298"/>
      <c r="D3" s="7" t="s">
        <v>310</v>
      </c>
      <c r="E3" s="53">
        <v>39785</v>
      </c>
      <c r="F3" s="22" t="s">
        <v>311</v>
      </c>
    </row>
    <row r="4" spans="1:6" s="7" customFormat="1" ht="30">
      <c r="A4" s="37">
        <v>33970</v>
      </c>
      <c r="B4" s="52">
        <v>25</v>
      </c>
      <c r="C4" s="52">
        <v>1</v>
      </c>
      <c r="D4" s="6" t="s">
        <v>126</v>
      </c>
      <c r="E4" s="53">
        <v>33815</v>
      </c>
      <c r="F4" s="6" t="s">
        <v>875</v>
      </c>
    </row>
    <row r="5" spans="1:5" ht="15">
      <c r="A5" s="35">
        <v>32509</v>
      </c>
      <c r="B5" s="55">
        <v>25</v>
      </c>
      <c r="C5" s="55">
        <v>1</v>
      </c>
      <c r="D5" s="22" t="s">
        <v>874</v>
      </c>
      <c r="E5" s="178">
        <v>32480</v>
      </c>
    </row>
  </sheetData>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E33"/>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E14" sqref="E14"/>
    </sheetView>
  </sheetViews>
  <sheetFormatPr defaultColWidth="11.421875" defaultRowHeight="15"/>
  <cols>
    <col min="1" max="1" width="16.140625" style="22" bestFit="1" customWidth="1"/>
    <col min="2" max="2" width="23.00390625" style="22" bestFit="1" customWidth="1"/>
    <col min="3" max="3" width="29.28125" style="22" bestFit="1" customWidth="1"/>
    <col min="4" max="4" width="15.8515625" style="22" bestFit="1" customWidth="1"/>
    <col min="5" max="5" width="33.7109375" style="22" bestFit="1" customWidth="1"/>
    <col min="6" max="16384" width="11.421875" style="22" customWidth="1"/>
  </cols>
  <sheetData>
    <row r="1" spans="1:2" ht="15" hidden="1">
      <c r="A1" s="55" t="s">
        <v>555</v>
      </c>
      <c r="B1" s="199" t="s">
        <v>435</v>
      </c>
    </row>
    <row r="2" spans="1:5" s="49" customFormat="1" ht="45">
      <c r="A2" s="49" t="s">
        <v>318</v>
      </c>
      <c r="B2" s="49" t="s">
        <v>1340</v>
      </c>
      <c r="C2" s="49" t="s">
        <v>47</v>
      </c>
      <c r="D2" s="49" t="s">
        <v>1097</v>
      </c>
      <c r="E2" s="49" t="s">
        <v>21</v>
      </c>
    </row>
    <row r="3" spans="1:5" ht="15">
      <c r="A3" s="37">
        <v>39965</v>
      </c>
      <c r="B3" s="310"/>
      <c r="C3" s="68" t="s">
        <v>310</v>
      </c>
      <c r="D3" s="71">
        <v>39785</v>
      </c>
      <c r="E3" s="68" t="s">
        <v>311</v>
      </c>
    </row>
    <row r="4" spans="1:5" ht="15">
      <c r="A4" s="37">
        <v>39814</v>
      </c>
      <c r="B4" s="27">
        <v>454.63</v>
      </c>
      <c r="C4" s="68" t="s">
        <v>65</v>
      </c>
      <c r="D4" s="71">
        <v>39863</v>
      </c>
      <c r="E4" s="68"/>
    </row>
    <row r="5" spans="1:5" ht="15">
      <c r="A5" s="37">
        <v>39448</v>
      </c>
      <c r="B5" s="27">
        <v>447.91</v>
      </c>
      <c r="C5" s="68" t="s">
        <v>308</v>
      </c>
      <c r="D5" s="71">
        <v>39464</v>
      </c>
      <c r="E5" s="68"/>
    </row>
    <row r="6" spans="1:5" ht="15">
      <c r="A6" s="37">
        <v>39083</v>
      </c>
      <c r="B6" s="27">
        <v>440.86</v>
      </c>
      <c r="C6" s="68" t="s">
        <v>64</v>
      </c>
      <c r="D6" s="71">
        <v>39091</v>
      </c>
      <c r="E6" s="68"/>
    </row>
    <row r="7" spans="1:5" ht="15">
      <c r="A7" s="37">
        <v>38718</v>
      </c>
      <c r="B7" s="27">
        <v>433.06</v>
      </c>
      <c r="C7" s="68" t="s">
        <v>63</v>
      </c>
      <c r="D7" s="71">
        <v>38716</v>
      </c>
      <c r="E7" s="68"/>
    </row>
    <row r="8" spans="1:5" s="7" customFormat="1" ht="15">
      <c r="A8" s="37">
        <v>38353</v>
      </c>
      <c r="B8" s="27">
        <v>425.4</v>
      </c>
      <c r="C8" s="68" t="s">
        <v>62</v>
      </c>
      <c r="D8" s="71">
        <v>38353</v>
      </c>
      <c r="E8" s="68"/>
    </row>
    <row r="9" spans="1:5" ht="15">
      <c r="A9" s="37">
        <v>37987</v>
      </c>
      <c r="B9" s="27">
        <v>417.88</v>
      </c>
      <c r="C9" s="68" t="s">
        <v>61</v>
      </c>
      <c r="D9" s="71">
        <v>37985</v>
      </c>
      <c r="E9" s="68"/>
    </row>
    <row r="10" spans="1:5" ht="15">
      <c r="A10" s="37">
        <v>37622</v>
      </c>
      <c r="B10" s="27">
        <v>411.7</v>
      </c>
      <c r="C10" s="68" t="s">
        <v>60</v>
      </c>
      <c r="D10" s="71">
        <v>37622</v>
      </c>
      <c r="E10" s="68"/>
    </row>
    <row r="11" spans="1:5" ht="15">
      <c r="A11" s="37">
        <v>37257</v>
      </c>
      <c r="B11" s="27">
        <v>405.62</v>
      </c>
      <c r="C11" s="68" t="s">
        <v>59</v>
      </c>
      <c r="D11" s="71">
        <v>37254</v>
      </c>
      <c r="E11" s="68"/>
    </row>
    <row r="12" spans="1:5" ht="15">
      <c r="A12" s="37">
        <v>36892</v>
      </c>
      <c r="B12" s="28">
        <v>2608.5</v>
      </c>
      <c r="C12" s="68" t="s">
        <v>58</v>
      </c>
      <c r="D12" s="71">
        <v>36889</v>
      </c>
      <c r="E12" s="68"/>
    </row>
    <row r="13" spans="1:5" ht="15">
      <c r="A13" s="37">
        <v>36526</v>
      </c>
      <c r="B13" s="28">
        <v>2552.35</v>
      </c>
      <c r="C13" s="68" t="s">
        <v>57</v>
      </c>
      <c r="D13" s="71">
        <v>36509</v>
      </c>
      <c r="E13" s="68"/>
    </row>
    <row r="14" spans="1:5" ht="15">
      <c r="A14" s="37">
        <v>36161</v>
      </c>
      <c r="B14" s="28">
        <v>2502.3</v>
      </c>
      <c r="C14" s="68" t="s">
        <v>56</v>
      </c>
      <c r="D14" s="71">
        <v>36153</v>
      </c>
      <c r="E14" s="68"/>
    </row>
    <row r="15" spans="1:5" ht="15">
      <c r="A15" s="37">
        <v>35796</v>
      </c>
      <c r="B15" s="28">
        <v>2429.42</v>
      </c>
      <c r="C15" s="68" t="s">
        <v>55</v>
      </c>
      <c r="D15" s="71">
        <v>35794</v>
      </c>
      <c r="E15" s="68"/>
    </row>
    <row r="16" spans="1:5" ht="15">
      <c r="A16" s="37">
        <v>35431</v>
      </c>
      <c r="B16" s="28">
        <v>2402.99</v>
      </c>
      <c r="C16" s="68" t="s">
        <v>54</v>
      </c>
      <c r="D16" s="71">
        <v>35428</v>
      </c>
      <c r="E16" s="68"/>
    </row>
    <row r="17" spans="1:5" ht="15">
      <c r="A17" s="37">
        <v>35065</v>
      </c>
      <c r="B17" s="28">
        <v>2374.5</v>
      </c>
      <c r="C17" s="68" t="s">
        <v>269</v>
      </c>
      <c r="D17" s="71">
        <v>35102</v>
      </c>
      <c r="E17" s="112"/>
    </row>
    <row r="18" spans="1:5" ht="15">
      <c r="A18" s="37">
        <v>34700</v>
      </c>
      <c r="B18" s="28">
        <v>2325.66</v>
      </c>
      <c r="C18" s="68" t="s">
        <v>270</v>
      </c>
      <c r="D18" s="71">
        <v>34698</v>
      </c>
      <c r="E18" s="112"/>
    </row>
    <row r="19" spans="1:4" ht="15">
      <c r="A19" s="183">
        <v>34335</v>
      </c>
      <c r="B19" s="55">
        <v>2298.08</v>
      </c>
      <c r="C19" s="68" t="s">
        <v>873</v>
      </c>
      <c r="D19" s="178">
        <v>34334</v>
      </c>
    </row>
    <row r="20" spans="1:4" ht="15">
      <c r="A20" s="183">
        <v>33970</v>
      </c>
      <c r="B20" s="55">
        <v>2253.02</v>
      </c>
      <c r="C20" s="68" t="s">
        <v>872</v>
      </c>
      <c r="D20" s="178">
        <v>34004</v>
      </c>
    </row>
    <row r="21" spans="1:4" ht="15">
      <c r="A21" s="183">
        <v>33786</v>
      </c>
      <c r="B21" s="55">
        <v>2224.11</v>
      </c>
      <c r="C21" s="446" t="s">
        <v>871</v>
      </c>
      <c r="D21" s="447">
        <v>33603</v>
      </c>
    </row>
    <row r="22" spans="1:4" ht="15">
      <c r="A22" s="183">
        <v>33604</v>
      </c>
      <c r="B22" s="55">
        <v>2184.79</v>
      </c>
      <c r="C22" s="446"/>
      <c r="D22" s="447"/>
    </row>
    <row r="23" spans="1:4" ht="15">
      <c r="A23" s="183">
        <v>33420</v>
      </c>
      <c r="B23" s="55">
        <v>2163.16</v>
      </c>
      <c r="C23" s="68" t="s">
        <v>870</v>
      </c>
      <c r="D23" s="178">
        <v>33499</v>
      </c>
    </row>
    <row r="24" spans="1:4" ht="15">
      <c r="A24" s="183">
        <v>33239</v>
      </c>
      <c r="B24" s="55">
        <v>2146</v>
      </c>
      <c r="C24" s="68" t="s">
        <v>869</v>
      </c>
      <c r="D24" s="178">
        <v>33292</v>
      </c>
    </row>
    <row r="25" spans="1:4" ht="15">
      <c r="A25" s="183">
        <v>33055</v>
      </c>
      <c r="B25" s="55">
        <v>2110</v>
      </c>
      <c r="C25" s="68" t="s">
        <v>868</v>
      </c>
      <c r="D25" s="178">
        <v>32925</v>
      </c>
    </row>
    <row r="26" spans="1:4" ht="15">
      <c r="A26" s="183">
        <v>32874</v>
      </c>
      <c r="B26" s="55">
        <v>2080</v>
      </c>
      <c r="C26" s="68" t="s">
        <v>868</v>
      </c>
      <c r="D26" s="178">
        <v>32925</v>
      </c>
    </row>
    <row r="27" spans="1:4" ht="15">
      <c r="A27" s="183">
        <v>32690</v>
      </c>
      <c r="B27" s="55">
        <v>2025</v>
      </c>
      <c r="C27" s="68" t="s">
        <v>867</v>
      </c>
      <c r="D27" s="178">
        <v>32756</v>
      </c>
    </row>
    <row r="28" spans="1:4" ht="15">
      <c r="A28" s="183">
        <v>32509</v>
      </c>
      <c r="B28" s="55">
        <v>2000</v>
      </c>
      <c r="C28" s="68" t="s">
        <v>866</v>
      </c>
      <c r="D28" s="178">
        <v>32490</v>
      </c>
    </row>
    <row r="33" ht="15">
      <c r="B33" s="178"/>
    </row>
  </sheetData>
  <mergeCells count="2">
    <mergeCell ref="C21:C22"/>
    <mergeCell ref="D21:D22"/>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H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2" sqref="A1:XFD2"/>
    </sheetView>
  </sheetViews>
  <sheetFormatPr defaultColWidth="11.421875" defaultRowHeight="15"/>
  <cols>
    <col min="1" max="1" width="15.28125" style="22" customWidth="1"/>
    <col min="2" max="3" width="27.140625" style="22" customWidth="1"/>
    <col min="4" max="4" width="34.28125" style="22" customWidth="1"/>
    <col min="5" max="5" width="20.140625" style="22" bestFit="1" customWidth="1"/>
    <col min="6" max="6" width="71.7109375" style="22" bestFit="1" customWidth="1"/>
    <col min="7" max="7" width="19.140625" style="22" customWidth="1"/>
    <col min="8" max="8" width="80.7109375" style="22" customWidth="1"/>
    <col min="9" max="16384" width="11.421875" style="22" customWidth="1"/>
  </cols>
  <sheetData>
    <row r="1" spans="1:5" ht="15" hidden="1">
      <c r="A1" s="55" t="s">
        <v>555</v>
      </c>
      <c r="B1" s="108" t="s">
        <v>438</v>
      </c>
      <c r="C1" s="108" t="s">
        <v>439</v>
      </c>
      <c r="D1" s="108" t="s">
        <v>440</v>
      </c>
      <c r="E1" s="108" t="s">
        <v>441</v>
      </c>
    </row>
    <row r="2" spans="1:8" ht="75">
      <c r="A2" s="106" t="s">
        <v>318</v>
      </c>
      <c r="B2" s="49" t="s">
        <v>357</v>
      </c>
      <c r="C2" s="49" t="s">
        <v>358</v>
      </c>
      <c r="D2" s="49" t="s">
        <v>359</v>
      </c>
      <c r="E2" s="49" t="s">
        <v>360</v>
      </c>
      <c r="F2" s="49" t="s">
        <v>47</v>
      </c>
      <c r="G2" s="49" t="s">
        <v>1097</v>
      </c>
      <c r="H2" s="49" t="s">
        <v>21</v>
      </c>
    </row>
    <row r="3" spans="1:8" ht="15">
      <c r="A3" s="37">
        <v>39965</v>
      </c>
      <c r="B3" s="72">
        <v>0</v>
      </c>
      <c r="C3" s="72">
        <v>0</v>
      </c>
      <c r="D3" s="307"/>
      <c r="E3" s="307"/>
      <c r="F3" s="68" t="s">
        <v>310</v>
      </c>
      <c r="G3" s="71">
        <v>39785</v>
      </c>
      <c r="H3" s="68" t="s">
        <v>311</v>
      </c>
    </row>
    <row r="4" spans="1:8" ht="15">
      <c r="A4" s="37">
        <v>32964</v>
      </c>
      <c r="B4" s="72">
        <v>0.5</v>
      </c>
      <c r="C4" s="72">
        <v>0.5</v>
      </c>
      <c r="D4" s="72">
        <v>0.3</v>
      </c>
      <c r="E4" s="72">
        <v>0.4</v>
      </c>
      <c r="F4" s="68" t="s">
        <v>69</v>
      </c>
      <c r="G4" s="71">
        <v>33004</v>
      </c>
      <c r="H4" s="68" t="s">
        <v>309</v>
      </c>
    </row>
    <row r="5" spans="1:7" ht="15">
      <c r="A5" s="175">
        <v>32491</v>
      </c>
      <c r="B5" s="182">
        <v>0.5</v>
      </c>
      <c r="C5" s="182">
        <v>0.5</v>
      </c>
      <c r="D5" s="182">
        <v>0.3</v>
      </c>
      <c r="E5" s="182">
        <v>0.3</v>
      </c>
      <c r="F5" s="22" t="s">
        <v>865</v>
      </c>
      <c r="G5" s="178">
        <v>32490</v>
      </c>
    </row>
  </sheetData>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H16"/>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2" sqref="A1:XFD2"/>
    </sheetView>
  </sheetViews>
  <sheetFormatPr defaultColWidth="11.421875" defaultRowHeight="15"/>
  <cols>
    <col min="1" max="1" width="16.140625" style="22" bestFit="1" customWidth="1"/>
    <col min="2" max="2" width="44.8515625" style="22" customWidth="1"/>
    <col min="3" max="3" width="27.7109375" style="22" customWidth="1"/>
    <col min="4" max="4" width="34.140625" style="22" customWidth="1"/>
    <col min="5" max="5" width="43.421875" style="22" bestFit="1" customWidth="1"/>
    <col min="6" max="6" width="15.8515625" style="22" bestFit="1" customWidth="1"/>
    <col min="7" max="7" width="73.7109375" style="22" customWidth="1"/>
    <col min="8" max="8" width="62.140625" style="22" bestFit="1" customWidth="1"/>
    <col min="9" max="16384" width="11.421875" style="22" customWidth="1"/>
  </cols>
  <sheetData>
    <row r="1" spans="1:4" ht="15" hidden="1">
      <c r="A1" s="55" t="s">
        <v>555</v>
      </c>
      <c r="B1" s="108" t="s">
        <v>447</v>
      </c>
      <c r="C1" s="108" t="s">
        <v>448</v>
      </c>
      <c r="D1" s="108" t="s">
        <v>449</v>
      </c>
    </row>
    <row r="2" spans="1:8" s="49" customFormat="1" ht="75">
      <c r="A2" s="49" t="s">
        <v>318</v>
      </c>
      <c r="B2" s="49" t="s">
        <v>361</v>
      </c>
      <c r="C2" s="49" t="s">
        <v>362</v>
      </c>
      <c r="D2" s="49" t="s">
        <v>363</v>
      </c>
      <c r="E2" s="49" t="s">
        <v>47</v>
      </c>
      <c r="F2" s="49" t="s">
        <v>1097</v>
      </c>
      <c r="G2" s="49" t="s">
        <v>21</v>
      </c>
      <c r="H2" s="49" t="s">
        <v>272</v>
      </c>
    </row>
    <row r="3" spans="1:8" ht="15">
      <c r="A3" s="37">
        <v>39965</v>
      </c>
      <c r="B3" s="307"/>
      <c r="C3" s="307"/>
      <c r="D3" s="307"/>
      <c r="E3" s="68" t="s">
        <v>310</v>
      </c>
      <c r="F3" s="71">
        <v>39785</v>
      </c>
      <c r="G3" s="68" t="s">
        <v>311</v>
      </c>
      <c r="H3" s="68"/>
    </row>
    <row r="4" spans="1:8" ht="60">
      <c r="A4" s="37">
        <v>32491</v>
      </c>
      <c r="B4" s="72">
        <v>0.12</v>
      </c>
      <c r="C4" s="72">
        <v>0.16</v>
      </c>
      <c r="D4" s="72">
        <v>0.165</v>
      </c>
      <c r="E4" s="68" t="s">
        <v>120</v>
      </c>
      <c r="F4" s="71">
        <v>32490</v>
      </c>
      <c r="G4" s="70" t="s">
        <v>364</v>
      </c>
      <c r="H4" s="70" t="s">
        <v>312</v>
      </c>
    </row>
    <row r="16" spans="2:4" ht="15">
      <c r="B16" s="108"/>
      <c r="C16" s="108"/>
      <c r="D16" s="108"/>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P12"/>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F12" sqref="F12"/>
    </sheetView>
  </sheetViews>
  <sheetFormatPr defaultColWidth="11.421875" defaultRowHeight="15"/>
  <cols>
    <col min="1" max="1" width="22.421875" style="22" customWidth="1"/>
    <col min="2" max="4" width="26.7109375" style="22" customWidth="1"/>
    <col min="5" max="5" width="58.421875" style="22" customWidth="1"/>
    <col min="6" max="6" width="19.28125" style="22" customWidth="1"/>
    <col min="7" max="7" width="72.00390625" style="22" customWidth="1"/>
    <col min="8" max="8" width="36.8515625" style="22" customWidth="1"/>
    <col min="9" max="9" width="35.28125" style="22" customWidth="1"/>
    <col min="10" max="10" width="38.140625" style="22" customWidth="1"/>
    <col min="11" max="11" width="53.8515625" style="22" customWidth="1"/>
    <col min="12" max="12" width="33.421875" style="22" customWidth="1"/>
    <col min="13" max="13" width="39.00390625" style="22" customWidth="1"/>
    <col min="14" max="14" width="41.00390625" style="22" customWidth="1"/>
    <col min="15" max="15" width="59.140625" style="22" customWidth="1"/>
    <col min="16" max="16" width="62.00390625" style="22" customWidth="1"/>
    <col min="17" max="17" width="51.140625" style="22" customWidth="1"/>
    <col min="18" max="18" width="26.140625" style="22" customWidth="1"/>
    <col min="19" max="19" width="19.421875" style="22" customWidth="1"/>
    <col min="20" max="20" width="26.421875" style="22" customWidth="1"/>
    <col min="21" max="21" width="29.8515625" style="22" customWidth="1"/>
    <col min="22" max="22" width="64.57421875" style="22" customWidth="1"/>
    <col min="23" max="23" width="34.7109375" style="22" customWidth="1"/>
    <col min="24" max="24" width="28.421875" style="22" customWidth="1"/>
    <col min="25" max="25" width="30.00390625" style="22" customWidth="1"/>
    <col min="26" max="26" width="28.57421875" style="22" customWidth="1"/>
    <col min="27" max="27" width="27.7109375" style="22" customWidth="1"/>
    <col min="28" max="28" width="52.7109375" style="22" customWidth="1"/>
    <col min="29" max="29" width="27.7109375" style="22" customWidth="1"/>
    <col min="30" max="30" width="50.28125" style="22" customWidth="1"/>
    <col min="31" max="31" width="33.00390625" style="22" customWidth="1"/>
    <col min="32" max="32" width="38.28125" style="22" customWidth="1"/>
    <col min="33" max="33" width="37.28125" style="22" customWidth="1"/>
    <col min="34" max="34" width="65.140625" style="22" customWidth="1"/>
    <col min="35" max="35" width="11.421875" style="22" customWidth="1"/>
    <col min="36" max="36" width="102.421875" style="22" customWidth="1"/>
    <col min="37" max="37" width="62.7109375" style="22" customWidth="1"/>
    <col min="38" max="38" width="66.7109375" style="22" customWidth="1"/>
    <col min="39" max="16384" width="11.421875" style="22" customWidth="1"/>
  </cols>
  <sheetData>
    <row r="1" spans="1:6" ht="15" hidden="1">
      <c r="A1" s="104" t="s">
        <v>555</v>
      </c>
      <c r="B1" s="67" t="s">
        <v>1224</v>
      </c>
      <c r="C1" s="203" t="s">
        <v>407</v>
      </c>
      <c r="D1" s="203" t="s">
        <v>408</v>
      </c>
      <c r="E1" s="67"/>
      <c r="F1" s="67"/>
    </row>
    <row r="2" spans="1:7" s="49" customFormat="1" ht="81" customHeight="1">
      <c r="A2" s="115" t="s">
        <v>318</v>
      </c>
      <c r="B2" s="115" t="s">
        <v>558</v>
      </c>
      <c r="C2" s="115" t="s">
        <v>340</v>
      </c>
      <c r="D2" s="115" t="s">
        <v>341</v>
      </c>
      <c r="E2" s="115" t="s">
        <v>47</v>
      </c>
      <c r="F2" s="115" t="s">
        <v>1097</v>
      </c>
      <c r="G2" s="49" t="s">
        <v>21</v>
      </c>
    </row>
    <row r="3" spans="1:42" ht="18.75">
      <c r="A3" s="116">
        <v>37603</v>
      </c>
      <c r="B3" s="73">
        <v>2</v>
      </c>
      <c r="C3" s="141">
        <v>0.32</v>
      </c>
      <c r="D3" s="141">
        <v>0.41</v>
      </c>
      <c r="E3" s="7" t="s">
        <v>1015</v>
      </c>
      <c r="F3" s="76">
        <v>37602</v>
      </c>
      <c r="G3" s="33"/>
      <c r="K3" s="41"/>
      <c r="L3" s="42"/>
      <c r="M3" s="41"/>
      <c r="AK3" s="40"/>
      <c r="AL3" s="40"/>
      <c r="AM3" s="40"/>
      <c r="AN3" s="40"/>
      <c r="AO3" s="40"/>
      <c r="AP3" s="40"/>
    </row>
    <row r="4" spans="1:42" ht="18.75">
      <c r="A4" s="116">
        <v>35796</v>
      </c>
      <c r="B4" s="193">
        <v>2</v>
      </c>
      <c r="C4" s="141">
        <v>0.32</v>
      </c>
      <c r="D4" s="141">
        <v>0.41</v>
      </c>
      <c r="E4" s="7" t="s">
        <v>684</v>
      </c>
      <c r="F4" s="76">
        <v>36159</v>
      </c>
      <c r="G4" s="33"/>
      <c r="K4" s="41"/>
      <c r="L4" s="42"/>
      <c r="M4" s="41"/>
      <c r="AK4" s="40"/>
      <c r="AL4" s="40"/>
      <c r="AM4" s="40"/>
      <c r="AN4" s="40"/>
      <c r="AO4" s="40"/>
      <c r="AP4" s="40"/>
    </row>
    <row r="5" spans="1:42" ht="45">
      <c r="A5" s="116">
        <v>31413</v>
      </c>
      <c r="B5" s="193">
        <v>2</v>
      </c>
      <c r="C5" s="141">
        <v>0.32</v>
      </c>
      <c r="D5" s="141">
        <v>0.41</v>
      </c>
      <c r="E5" s="70" t="s">
        <v>685</v>
      </c>
      <c r="F5" s="76" t="s">
        <v>297</v>
      </c>
      <c r="G5" s="33"/>
      <c r="K5" s="41"/>
      <c r="L5" s="42"/>
      <c r="M5" s="41"/>
      <c r="AK5" s="40"/>
      <c r="AL5" s="40"/>
      <c r="AM5" s="40"/>
      <c r="AN5" s="40"/>
      <c r="AO5" s="40"/>
      <c r="AP5" s="40"/>
    </row>
    <row r="6" spans="1:42" ht="18.75">
      <c r="A6" s="116">
        <v>29983</v>
      </c>
      <c r="B6" s="152">
        <v>2</v>
      </c>
      <c r="C6" s="141">
        <v>0.32</v>
      </c>
      <c r="D6" s="141">
        <v>0.39</v>
      </c>
      <c r="E6" s="70" t="s">
        <v>686</v>
      </c>
      <c r="F6" s="76">
        <v>30050</v>
      </c>
      <c r="G6" s="33" t="s">
        <v>687</v>
      </c>
      <c r="K6" s="41"/>
      <c r="L6" s="42"/>
      <c r="M6" s="41"/>
      <c r="AK6" s="40"/>
      <c r="AL6" s="40"/>
      <c r="AM6" s="40"/>
      <c r="AN6" s="40"/>
      <c r="AO6" s="40"/>
      <c r="AP6" s="40"/>
    </row>
    <row r="7" spans="1:42" ht="18.75">
      <c r="A7" s="116">
        <v>29768</v>
      </c>
      <c r="B7" s="152">
        <v>2</v>
      </c>
      <c r="C7" s="141">
        <v>0.255</v>
      </c>
      <c r="D7" s="141">
        <v>0.39</v>
      </c>
      <c r="E7" s="70"/>
      <c r="F7" s="76"/>
      <c r="G7" s="33" t="s">
        <v>688</v>
      </c>
      <c r="K7" s="41"/>
      <c r="L7" s="42"/>
      <c r="M7" s="41"/>
      <c r="AK7" s="40"/>
      <c r="AL7" s="40"/>
      <c r="AM7" s="40"/>
      <c r="AN7" s="40"/>
      <c r="AO7" s="40"/>
      <c r="AP7" s="40"/>
    </row>
    <row r="8" spans="1:42" ht="18.75">
      <c r="A8" s="116">
        <v>29037</v>
      </c>
      <c r="B8" s="152">
        <v>2</v>
      </c>
      <c r="C8" s="141">
        <v>0.23</v>
      </c>
      <c r="D8" s="141">
        <v>0.35</v>
      </c>
      <c r="E8" s="70" t="s">
        <v>689</v>
      </c>
      <c r="F8" s="76">
        <v>29096</v>
      </c>
      <c r="G8" s="33" t="s">
        <v>690</v>
      </c>
      <c r="K8" s="41"/>
      <c r="L8" s="42"/>
      <c r="M8" s="41"/>
      <c r="AK8" s="40"/>
      <c r="AL8" s="40"/>
      <c r="AM8" s="40"/>
      <c r="AN8" s="40"/>
      <c r="AO8" s="40"/>
      <c r="AP8" s="40"/>
    </row>
    <row r="9" spans="1:42" ht="30">
      <c r="A9" s="116">
        <v>28491</v>
      </c>
      <c r="B9" s="152">
        <v>2</v>
      </c>
      <c r="C9" s="141">
        <v>0.23</v>
      </c>
      <c r="D9" s="141">
        <v>0.35</v>
      </c>
      <c r="E9" s="70" t="s">
        <v>691</v>
      </c>
      <c r="F9" s="76" t="s">
        <v>692</v>
      </c>
      <c r="G9" s="33" t="s">
        <v>1066</v>
      </c>
      <c r="K9" s="41"/>
      <c r="L9" s="42"/>
      <c r="M9" s="41"/>
      <c r="AK9" s="40"/>
      <c r="AL9" s="40"/>
      <c r="AM9" s="40"/>
      <c r="AN9" s="40"/>
      <c r="AO9" s="40"/>
      <c r="AP9" s="40"/>
    </row>
    <row r="10" spans="1:7" s="52" customFormat="1" ht="15">
      <c r="A10" s="116">
        <v>27973</v>
      </c>
      <c r="B10" s="143">
        <v>2</v>
      </c>
      <c r="C10" s="142">
        <v>0.22</v>
      </c>
      <c r="D10" s="142">
        <v>0.33</v>
      </c>
      <c r="E10" s="33" t="s">
        <v>693</v>
      </c>
      <c r="F10" s="56">
        <v>27989</v>
      </c>
      <c r="G10" s="33" t="s">
        <v>694</v>
      </c>
    </row>
    <row r="11" spans="1:7" ht="30">
      <c r="A11" s="116">
        <v>11854</v>
      </c>
      <c r="B11" s="143">
        <v>0</v>
      </c>
      <c r="C11" s="277"/>
      <c r="D11" s="277"/>
      <c r="E11" s="70" t="s">
        <v>950</v>
      </c>
      <c r="F11" s="192">
        <v>11760</v>
      </c>
      <c r="G11" s="33" t="s">
        <v>951</v>
      </c>
    </row>
    <row r="12" spans="3:4" ht="15">
      <c r="C12" s="242"/>
      <c r="D12" s="242"/>
    </row>
  </sheetData>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E5"/>
  <sheetViews>
    <sheetView zoomScaleSheetLayoutView="115" workbookViewId="0" topLeftCell="A2">
      <selection activeCell="A2" sqref="A1:XFD2"/>
    </sheetView>
  </sheetViews>
  <sheetFormatPr defaultColWidth="11.421875" defaultRowHeight="15"/>
  <cols>
    <col min="1" max="1" width="16.140625" style="22" bestFit="1" customWidth="1"/>
    <col min="2" max="2" width="30.140625" style="22" bestFit="1" customWidth="1"/>
    <col min="3" max="3" width="56.421875" style="22" customWidth="1"/>
    <col min="4" max="4" width="15.8515625" style="22" bestFit="1" customWidth="1"/>
    <col min="5" max="5" width="45.57421875" style="22" customWidth="1"/>
    <col min="6" max="16384" width="11.421875" style="22" customWidth="1"/>
  </cols>
  <sheetData>
    <row r="1" spans="1:2" ht="15" hidden="1">
      <c r="A1" s="55" t="s">
        <v>555</v>
      </c>
      <c r="B1" s="100" t="s">
        <v>444</v>
      </c>
    </row>
    <row r="2" spans="1:5" s="49" customFormat="1" ht="45">
      <c r="A2" s="49" t="s">
        <v>318</v>
      </c>
      <c r="B2" s="49" t="s">
        <v>1341</v>
      </c>
      <c r="C2" s="49" t="s">
        <v>47</v>
      </c>
      <c r="D2" s="49" t="s">
        <v>1097</v>
      </c>
      <c r="E2" s="49" t="s">
        <v>21</v>
      </c>
    </row>
    <row r="3" spans="1:5" ht="30">
      <c r="A3" s="37">
        <v>37257</v>
      </c>
      <c r="B3" s="74">
        <v>6</v>
      </c>
      <c r="C3" s="78" t="s">
        <v>68</v>
      </c>
      <c r="D3" s="71">
        <v>37244</v>
      </c>
      <c r="E3" s="70" t="s">
        <v>313</v>
      </c>
    </row>
    <row r="4" spans="1:5" ht="15">
      <c r="A4" s="37">
        <v>32491</v>
      </c>
      <c r="B4" s="65">
        <v>40</v>
      </c>
      <c r="C4" s="68" t="s">
        <v>314</v>
      </c>
      <c r="D4" s="71">
        <v>32490</v>
      </c>
      <c r="E4" s="68"/>
    </row>
    <row r="5" spans="1:4" ht="15">
      <c r="A5" s="7"/>
      <c r="B5" s="7"/>
      <c r="C5" s="7"/>
      <c r="D5" s="7"/>
    </row>
  </sheetData>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G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G3" sqref="G3"/>
    </sheetView>
  </sheetViews>
  <sheetFormatPr defaultColWidth="11.421875" defaultRowHeight="15"/>
  <cols>
    <col min="1" max="1" width="16.140625" style="22" bestFit="1" customWidth="1"/>
    <col min="2" max="2" width="30.421875" style="22" customWidth="1"/>
    <col min="3" max="4" width="20.8515625" style="22" customWidth="1"/>
    <col min="5" max="5" width="59.57421875" style="22" bestFit="1" customWidth="1"/>
    <col min="6" max="6" width="11.140625" style="22" bestFit="1" customWidth="1"/>
    <col min="7" max="7" width="85.7109375" style="22" customWidth="1"/>
    <col min="8" max="8" width="46.140625" style="22" customWidth="1"/>
    <col min="9" max="9" width="28.140625" style="22" customWidth="1"/>
    <col min="10" max="10" width="49.57421875" style="22" customWidth="1"/>
    <col min="11" max="11" width="46.28125" style="22" customWidth="1"/>
    <col min="12" max="12" width="77.140625" style="22" customWidth="1"/>
    <col min="13" max="13" width="26.28125" style="22" customWidth="1"/>
    <col min="14" max="14" width="120.140625" style="22" customWidth="1"/>
    <col min="15" max="16384" width="11.421875" style="22" customWidth="1"/>
  </cols>
  <sheetData>
    <row r="1" spans="1:4" s="239" customFormat="1" ht="15" hidden="1">
      <c r="A1" s="239" t="s">
        <v>555</v>
      </c>
      <c r="B1" s="239" t="s">
        <v>1318</v>
      </c>
      <c r="C1" s="239" t="s">
        <v>1319</v>
      </c>
      <c r="D1" s="239" t="s">
        <v>1004</v>
      </c>
    </row>
    <row r="2" spans="1:7" s="49" customFormat="1" ht="75">
      <c r="A2" s="49" t="s">
        <v>318</v>
      </c>
      <c r="B2" s="49" t="s">
        <v>365</v>
      </c>
      <c r="C2" s="49" t="s">
        <v>366</v>
      </c>
      <c r="D2" s="49" t="s">
        <v>583</v>
      </c>
      <c r="E2" s="49" t="s">
        <v>47</v>
      </c>
      <c r="F2" s="49" t="s">
        <v>1097</v>
      </c>
      <c r="G2" s="49" t="s">
        <v>21</v>
      </c>
    </row>
    <row r="3" spans="1:7" ht="15">
      <c r="A3" s="37">
        <v>39965</v>
      </c>
      <c r="B3" s="73">
        <v>0</v>
      </c>
      <c r="C3" s="306"/>
      <c r="D3" s="306"/>
      <c r="E3" s="68" t="s">
        <v>122</v>
      </c>
      <c r="F3" s="71">
        <v>39919</v>
      </c>
      <c r="G3" s="68" t="s">
        <v>123</v>
      </c>
    </row>
    <row r="4" spans="1:7" ht="15">
      <c r="A4" s="37">
        <v>31413</v>
      </c>
      <c r="B4" s="73">
        <v>12</v>
      </c>
      <c r="C4" s="73">
        <v>18</v>
      </c>
      <c r="D4" s="73">
        <v>3</v>
      </c>
      <c r="E4" s="68" t="s">
        <v>121</v>
      </c>
      <c r="F4" s="71">
        <v>31402</v>
      </c>
      <c r="G4" s="68" t="s">
        <v>315</v>
      </c>
    </row>
    <row r="5" spans="1:7" ht="15">
      <c r="A5" s="175">
        <v>28034</v>
      </c>
      <c r="B5" s="55">
        <v>12</v>
      </c>
      <c r="C5" s="55">
        <v>18</v>
      </c>
      <c r="D5" s="55">
        <v>3</v>
      </c>
      <c r="E5" s="22" t="s">
        <v>861</v>
      </c>
      <c r="F5" s="178">
        <v>28033</v>
      </c>
      <c r="G5" s="68" t="s">
        <v>860</v>
      </c>
    </row>
  </sheetData>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G7"/>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G3" sqref="G3"/>
    </sheetView>
  </sheetViews>
  <sheetFormatPr defaultColWidth="11.421875" defaultRowHeight="15"/>
  <cols>
    <col min="1" max="1" width="16.140625" style="22" bestFit="1" customWidth="1"/>
    <col min="2" max="2" width="22.00390625" style="22" bestFit="1" customWidth="1"/>
    <col min="3" max="3" width="24.8515625" style="22" bestFit="1" customWidth="1"/>
    <col min="4" max="4" width="21.7109375" style="22" bestFit="1" customWidth="1"/>
    <col min="5" max="5" width="59.57421875" style="22" bestFit="1" customWidth="1"/>
    <col min="6" max="6" width="11.140625" style="22" bestFit="1" customWidth="1"/>
    <col min="7" max="7" width="60.8515625" style="22" customWidth="1"/>
    <col min="8" max="16384" width="11.421875" style="22" customWidth="1"/>
  </cols>
  <sheetData>
    <row r="1" spans="1:3" ht="15" hidden="1">
      <c r="A1" s="55" t="s">
        <v>555</v>
      </c>
      <c r="B1" s="199" t="s">
        <v>445</v>
      </c>
      <c r="C1" s="204" t="s">
        <v>446</v>
      </c>
    </row>
    <row r="2" spans="1:7" s="49" customFormat="1" ht="60">
      <c r="A2" s="49" t="s">
        <v>318</v>
      </c>
      <c r="B2" s="49" t="s">
        <v>864</v>
      </c>
      <c r="C2" s="49" t="s">
        <v>863</v>
      </c>
      <c r="D2" s="49" t="s">
        <v>367</v>
      </c>
      <c r="E2" s="49" t="s">
        <v>47</v>
      </c>
      <c r="F2" s="49" t="s">
        <v>1097</v>
      </c>
      <c r="G2" s="49" t="s">
        <v>21</v>
      </c>
    </row>
    <row r="3" spans="1:7" ht="15">
      <c r="A3" s="37">
        <v>39965</v>
      </c>
      <c r="B3" s="307"/>
      <c r="C3" s="307"/>
      <c r="D3" s="307"/>
      <c r="E3" s="67" t="s">
        <v>72</v>
      </c>
      <c r="F3" s="71">
        <v>39919</v>
      </c>
      <c r="G3" s="68" t="s">
        <v>123</v>
      </c>
    </row>
    <row r="4" spans="1:7" ht="15">
      <c r="A4" s="37">
        <v>31413</v>
      </c>
      <c r="B4" s="72">
        <v>1.5</v>
      </c>
      <c r="C4" s="72">
        <v>2</v>
      </c>
      <c r="D4" s="72">
        <v>0.5</v>
      </c>
      <c r="E4" s="67" t="s">
        <v>71</v>
      </c>
      <c r="F4" s="71">
        <v>31402</v>
      </c>
      <c r="G4" s="67" t="s">
        <v>316</v>
      </c>
    </row>
    <row r="5" spans="1:7" ht="15">
      <c r="A5" s="37">
        <v>28456</v>
      </c>
      <c r="B5" s="72">
        <v>1.5</v>
      </c>
      <c r="C5" s="72">
        <v>2</v>
      </c>
      <c r="D5" s="72">
        <v>0.5</v>
      </c>
      <c r="E5" s="67" t="s">
        <v>862</v>
      </c>
      <c r="F5" s="71">
        <v>28455</v>
      </c>
      <c r="G5" s="67"/>
    </row>
    <row r="6" spans="1:7" ht="15">
      <c r="A6" s="175">
        <v>28034</v>
      </c>
      <c r="B6" s="72">
        <v>1.3</v>
      </c>
      <c r="C6" s="182">
        <v>1.74</v>
      </c>
      <c r="D6" s="182">
        <v>0.44</v>
      </c>
      <c r="E6" s="67" t="s">
        <v>861</v>
      </c>
      <c r="F6" s="178">
        <v>28033</v>
      </c>
      <c r="G6" s="67" t="s">
        <v>860</v>
      </c>
    </row>
    <row r="7" ht="15">
      <c r="B7" s="182"/>
    </row>
  </sheetData>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J62"/>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G11" sqref="G11"/>
    </sheetView>
  </sheetViews>
  <sheetFormatPr defaultColWidth="11.421875" defaultRowHeight="15"/>
  <cols>
    <col min="1" max="1" width="21.421875" style="22" customWidth="1"/>
    <col min="2" max="2" width="40.421875" style="22" customWidth="1"/>
    <col min="3" max="3" width="36.8515625" style="22" bestFit="1" customWidth="1"/>
    <col min="4" max="4" width="40.8515625" style="22" bestFit="1" customWidth="1"/>
    <col min="5" max="5" width="59.00390625" style="22" customWidth="1"/>
    <col min="6" max="6" width="15.8515625" style="22" bestFit="1" customWidth="1"/>
    <col min="7" max="7" width="78.140625" style="22" bestFit="1" customWidth="1"/>
    <col min="8" max="16384" width="11.421875" style="22" customWidth="1"/>
  </cols>
  <sheetData>
    <row r="1" spans="1:4" ht="15" hidden="1">
      <c r="A1" s="55" t="s">
        <v>555</v>
      </c>
      <c r="B1" s="100" t="s">
        <v>450</v>
      </c>
      <c r="C1" s="100" t="s">
        <v>451</v>
      </c>
      <c r="D1" s="100" t="s">
        <v>452</v>
      </c>
    </row>
    <row r="2" spans="1:7" s="49" customFormat="1" ht="37.5">
      <c r="A2" s="49" t="s">
        <v>318</v>
      </c>
      <c r="B2" s="49" t="s">
        <v>1098</v>
      </c>
      <c r="C2" s="49" t="s">
        <v>1099</v>
      </c>
      <c r="D2" s="49" t="s">
        <v>584</v>
      </c>
      <c r="E2" s="49" t="s">
        <v>47</v>
      </c>
      <c r="F2" s="49" t="s">
        <v>1097</v>
      </c>
      <c r="G2" s="49" t="s">
        <v>21</v>
      </c>
    </row>
    <row r="3" spans="1:10" ht="15">
      <c r="A3" s="37">
        <v>39965</v>
      </c>
      <c r="B3" s="309"/>
      <c r="C3" s="309"/>
      <c r="D3" s="309"/>
      <c r="E3" s="173" t="s">
        <v>119</v>
      </c>
      <c r="F3" s="174">
        <v>39919</v>
      </c>
      <c r="G3" s="68" t="s">
        <v>123</v>
      </c>
      <c r="H3" s="7"/>
      <c r="I3" s="7"/>
      <c r="J3" s="7"/>
    </row>
    <row r="4" spans="1:10" ht="31.5" customHeight="1">
      <c r="A4" s="37">
        <v>39114</v>
      </c>
      <c r="B4" s="449" t="s">
        <v>1162</v>
      </c>
      <c r="C4" s="449"/>
      <c r="D4" s="449"/>
      <c r="E4" s="112" t="s">
        <v>117</v>
      </c>
      <c r="F4" s="181" t="s">
        <v>118</v>
      </c>
      <c r="G4" s="112" t="s">
        <v>368</v>
      </c>
      <c r="H4" s="7"/>
      <c r="I4" s="7"/>
      <c r="J4" s="7"/>
    </row>
    <row r="5" spans="1:10" ht="15">
      <c r="A5" s="37">
        <v>35521</v>
      </c>
      <c r="B5" s="75">
        <v>0.1368</v>
      </c>
      <c r="C5" s="75">
        <v>0.2735</v>
      </c>
      <c r="D5" s="75">
        <v>0.3385</v>
      </c>
      <c r="E5" s="112" t="s">
        <v>317</v>
      </c>
      <c r="F5" s="181">
        <v>35538</v>
      </c>
      <c r="G5" s="112"/>
      <c r="H5" s="7"/>
      <c r="I5" s="7"/>
      <c r="J5" s="7"/>
    </row>
    <row r="6" spans="1:10" ht="15">
      <c r="A6" s="37">
        <v>31413</v>
      </c>
      <c r="B6" s="448" t="s">
        <v>74</v>
      </c>
      <c r="C6" s="448"/>
      <c r="D6" s="448"/>
      <c r="E6" s="173" t="s">
        <v>73</v>
      </c>
      <c r="F6" s="174">
        <v>31402</v>
      </c>
      <c r="G6" s="173"/>
      <c r="H6" s="7"/>
      <c r="I6" s="7"/>
      <c r="J6" s="7"/>
    </row>
    <row r="7" spans="1:10" ht="15">
      <c r="A7" s="175">
        <v>28034</v>
      </c>
      <c r="B7" s="450" t="s">
        <v>74</v>
      </c>
      <c r="C7" s="450"/>
      <c r="D7" s="450"/>
      <c r="E7" s="176" t="s">
        <v>861</v>
      </c>
      <c r="F7" s="180">
        <v>28033</v>
      </c>
      <c r="G7" s="176" t="s">
        <v>860</v>
      </c>
      <c r="H7" s="7"/>
      <c r="I7" s="7"/>
      <c r="J7" s="7"/>
    </row>
    <row r="9" spans="2:10" ht="15">
      <c r="B9" s="7"/>
      <c r="C9" s="7"/>
      <c r="D9" s="7"/>
      <c r="E9" s="7"/>
      <c r="F9" s="7"/>
      <c r="G9" s="7"/>
      <c r="H9" s="7"/>
      <c r="I9" s="7"/>
      <c r="J9" s="7"/>
    </row>
    <row r="10" spans="2:10" ht="15">
      <c r="B10" s="7"/>
      <c r="C10" s="7"/>
      <c r="D10" s="7"/>
      <c r="E10" s="7"/>
      <c r="F10" s="351"/>
      <c r="G10" s="7"/>
      <c r="H10" s="7"/>
      <c r="I10" s="7"/>
      <c r="J10" s="7"/>
    </row>
    <row r="11" spans="2:10" ht="15">
      <c r="B11" s="7"/>
      <c r="C11" s="7"/>
      <c r="D11" s="7"/>
      <c r="E11" s="7"/>
      <c r="F11" s="7"/>
      <c r="G11" s="7"/>
      <c r="H11" s="7"/>
      <c r="I11" s="7"/>
      <c r="J11" s="7"/>
    </row>
    <row r="12" spans="2:10" ht="15">
      <c r="B12" s="7"/>
      <c r="C12" s="7"/>
      <c r="D12" s="7"/>
      <c r="E12" s="7"/>
      <c r="F12" s="7"/>
      <c r="G12" s="7"/>
      <c r="H12" s="7"/>
      <c r="I12" s="7"/>
      <c r="J12" s="7"/>
    </row>
    <row r="13" spans="2:10" ht="15">
      <c r="B13" s="7"/>
      <c r="C13" s="7"/>
      <c r="D13" s="7"/>
      <c r="E13" s="7"/>
      <c r="F13" s="7"/>
      <c r="G13" s="7"/>
      <c r="H13" s="7"/>
      <c r="I13" s="7"/>
      <c r="J13" s="7"/>
    </row>
    <row r="14" spans="2:10" ht="15">
      <c r="B14" s="7"/>
      <c r="C14" s="7"/>
      <c r="D14" s="7"/>
      <c r="E14" s="7"/>
      <c r="F14" s="7"/>
      <c r="G14" s="7"/>
      <c r="H14" s="7"/>
      <c r="I14" s="7"/>
      <c r="J14" s="7"/>
    </row>
    <row r="15" spans="2:10" ht="15">
      <c r="B15" s="109"/>
      <c r="C15" s="109"/>
      <c r="D15" s="109"/>
      <c r="E15" s="7"/>
      <c r="F15" s="7"/>
      <c r="G15" s="7"/>
      <c r="H15" s="7"/>
      <c r="I15" s="7"/>
      <c r="J15" s="7"/>
    </row>
    <row r="16" spans="2:10" ht="15">
      <c r="B16" s="7"/>
      <c r="C16" s="7"/>
      <c r="D16" s="7"/>
      <c r="E16" s="7"/>
      <c r="F16" s="7"/>
      <c r="G16" s="7"/>
      <c r="H16" s="7"/>
      <c r="I16" s="7"/>
      <c r="J16" s="7"/>
    </row>
    <row r="17" spans="2:10" ht="15">
      <c r="B17" s="7"/>
      <c r="C17" s="7"/>
      <c r="D17" s="7"/>
      <c r="E17" s="7"/>
      <c r="F17" s="7"/>
      <c r="G17" s="7"/>
      <c r="H17" s="7"/>
      <c r="I17" s="7"/>
      <c r="J17" s="7"/>
    </row>
    <row r="18" spans="2:10" ht="15">
      <c r="B18" s="7"/>
      <c r="C18" s="7"/>
      <c r="D18" s="7"/>
      <c r="E18" s="7"/>
      <c r="F18" s="7"/>
      <c r="G18" s="7"/>
      <c r="H18" s="7"/>
      <c r="I18" s="7"/>
      <c r="J18" s="7"/>
    </row>
    <row r="19" spans="2:10" ht="15">
      <c r="B19" s="7"/>
      <c r="C19" s="7"/>
      <c r="D19" s="7"/>
      <c r="E19" s="7"/>
      <c r="F19" s="7"/>
      <c r="G19" s="7"/>
      <c r="H19" s="7"/>
      <c r="I19" s="7"/>
      <c r="J19" s="7"/>
    </row>
    <row r="20" spans="2:10" ht="15">
      <c r="B20" s="7"/>
      <c r="C20" s="7"/>
      <c r="D20" s="7"/>
      <c r="E20" s="7"/>
      <c r="F20" s="7"/>
      <c r="G20" s="7"/>
      <c r="H20" s="7"/>
      <c r="I20" s="7"/>
      <c r="J20" s="7"/>
    </row>
    <row r="21" spans="2:10" ht="15">
      <c r="B21" s="7"/>
      <c r="C21" s="7"/>
      <c r="D21" s="7"/>
      <c r="E21" s="7"/>
      <c r="F21" s="7"/>
      <c r="G21" s="7"/>
      <c r="H21" s="7"/>
      <c r="I21" s="7"/>
      <c r="J21" s="7"/>
    </row>
    <row r="22" spans="2:10" ht="15">
      <c r="B22" s="7"/>
      <c r="C22" s="7"/>
      <c r="D22" s="7"/>
      <c r="E22" s="7"/>
      <c r="F22" s="7"/>
      <c r="G22" s="7"/>
      <c r="H22" s="7"/>
      <c r="I22" s="7"/>
      <c r="J22" s="7"/>
    </row>
    <row r="23" spans="2:10" ht="15">
      <c r="B23" s="7"/>
      <c r="C23" s="7"/>
      <c r="D23" s="7"/>
      <c r="E23" s="7"/>
      <c r="F23" s="7"/>
      <c r="G23" s="7"/>
      <c r="H23" s="7"/>
      <c r="I23" s="7"/>
      <c r="J23" s="7"/>
    </row>
    <row r="24" spans="2:10" ht="15">
      <c r="B24" s="7"/>
      <c r="C24" s="7"/>
      <c r="D24" s="7"/>
      <c r="E24" s="7"/>
      <c r="F24" s="7"/>
      <c r="G24" s="7"/>
      <c r="H24" s="7"/>
      <c r="I24" s="7"/>
      <c r="J24" s="7"/>
    </row>
    <row r="25" spans="2:10" ht="15">
      <c r="B25" s="7"/>
      <c r="C25" s="7"/>
      <c r="D25" s="7"/>
      <c r="E25" s="7"/>
      <c r="F25" s="7"/>
      <c r="G25" s="7"/>
      <c r="H25" s="7"/>
      <c r="I25" s="7"/>
      <c r="J25" s="7"/>
    </row>
    <row r="26" spans="2:10" ht="15">
      <c r="B26" s="7"/>
      <c r="C26" s="7"/>
      <c r="D26" s="7"/>
      <c r="E26" s="7"/>
      <c r="F26" s="7"/>
      <c r="G26" s="7"/>
      <c r="H26" s="7"/>
      <c r="I26" s="7"/>
      <c r="J26" s="7"/>
    </row>
    <row r="27" spans="2:10" ht="15">
      <c r="B27" s="7"/>
      <c r="C27" s="7"/>
      <c r="D27" s="7"/>
      <c r="E27" s="7"/>
      <c r="F27" s="7"/>
      <c r="G27" s="7"/>
      <c r="H27" s="7"/>
      <c r="I27" s="7"/>
      <c r="J27" s="7"/>
    </row>
    <row r="28" spans="2:10" ht="15">
      <c r="B28" s="7"/>
      <c r="C28" s="7"/>
      <c r="D28" s="7"/>
      <c r="E28" s="7"/>
      <c r="F28" s="7"/>
      <c r="G28" s="7"/>
      <c r="H28" s="7"/>
      <c r="I28" s="7"/>
      <c r="J28" s="7"/>
    </row>
    <row r="29" spans="2:10" ht="15">
      <c r="B29" s="7"/>
      <c r="C29" s="7"/>
      <c r="D29" s="7"/>
      <c r="E29" s="7"/>
      <c r="F29" s="7"/>
      <c r="G29" s="7"/>
      <c r="H29" s="7"/>
      <c r="I29" s="7"/>
      <c r="J29" s="7"/>
    </row>
    <row r="30" spans="2:10" ht="15">
      <c r="B30" s="7"/>
      <c r="C30" s="7"/>
      <c r="D30" s="7"/>
      <c r="E30" s="7"/>
      <c r="F30" s="7"/>
      <c r="G30" s="7"/>
      <c r="H30" s="7"/>
      <c r="I30" s="7"/>
      <c r="J30" s="7"/>
    </row>
    <row r="31" spans="2:10" ht="15">
      <c r="B31" s="7"/>
      <c r="C31" s="7"/>
      <c r="D31" s="7"/>
      <c r="E31" s="7"/>
      <c r="F31" s="7"/>
      <c r="G31" s="7"/>
      <c r="H31" s="7"/>
      <c r="I31" s="7"/>
      <c r="J31" s="7"/>
    </row>
    <row r="32" spans="2:10" ht="15">
      <c r="B32" s="7"/>
      <c r="C32" s="7"/>
      <c r="D32" s="7"/>
      <c r="E32" s="7"/>
      <c r="F32" s="7"/>
      <c r="G32" s="7"/>
      <c r="H32" s="7"/>
      <c r="I32" s="7"/>
      <c r="J32" s="7"/>
    </row>
    <row r="33" spans="2:10" ht="15">
      <c r="B33" s="7"/>
      <c r="C33" s="7"/>
      <c r="D33" s="7"/>
      <c r="E33" s="7"/>
      <c r="F33" s="7"/>
      <c r="G33" s="7"/>
      <c r="H33" s="7"/>
      <c r="I33" s="7"/>
      <c r="J33" s="7"/>
    </row>
    <row r="34" spans="2:10" ht="15">
      <c r="B34" s="7"/>
      <c r="C34" s="7"/>
      <c r="D34" s="7"/>
      <c r="E34" s="7"/>
      <c r="F34" s="7"/>
      <c r="G34" s="7"/>
      <c r="H34" s="7"/>
      <c r="I34" s="7"/>
      <c r="J34" s="7"/>
    </row>
    <row r="35" spans="2:10" ht="15">
      <c r="B35" s="7"/>
      <c r="C35" s="7"/>
      <c r="D35" s="7"/>
      <c r="E35" s="7"/>
      <c r="F35" s="7"/>
      <c r="G35" s="7"/>
      <c r="H35" s="7"/>
      <c r="I35" s="7"/>
      <c r="J35" s="7"/>
    </row>
    <row r="36" spans="2:10" ht="15">
      <c r="B36" s="7"/>
      <c r="C36" s="7"/>
      <c r="D36" s="7"/>
      <c r="E36" s="7"/>
      <c r="F36" s="7"/>
      <c r="G36" s="7"/>
      <c r="H36" s="7"/>
      <c r="I36" s="7"/>
      <c r="J36" s="7"/>
    </row>
    <row r="37" spans="2:10" ht="15">
      <c r="B37" s="7"/>
      <c r="C37" s="7"/>
      <c r="D37" s="7"/>
      <c r="E37" s="7"/>
      <c r="F37" s="7"/>
      <c r="G37" s="7"/>
      <c r="H37" s="7"/>
      <c r="I37" s="7"/>
      <c r="J37" s="7"/>
    </row>
    <row r="38" spans="2:10" ht="15">
      <c r="B38" s="7"/>
      <c r="C38" s="7"/>
      <c r="D38" s="7"/>
      <c r="E38" s="7"/>
      <c r="F38" s="7"/>
      <c r="G38" s="7"/>
      <c r="H38" s="7"/>
      <c r="I38" s="7"/>
      <c r="J38" s="7"/>
    </row>
    <row r="39" spans="2:10" ht="15">
      <c r="B39" s="7"/>
      <c r="C39" s="7"/>
      <c r="D39" s="7"/>
      <c r="E39" s="7"/>
      <c r="F39" s="7"/>
      <c r="G39" s="7"/>
      <c r="H39" s="7"/>
      <c r="I39" s="7"/>
      <c r="J39" s="7"/>
    </row>
    <row r="40" spans="2:10" ht="15">
      <c r="B40" s="7"/>
      <c r="C40" s="7"/>
      <c r="D40" s="7"/>
      <c r="E40" s="7"/>
      <c r="F40" s="7"/>
      <c r="G40" s="7"/>
      <c r="H40" s="7"/>
      <c r="I40" s="7"/>
      <c r="J40" s="7"/>
    </row>
    <row r="41" spans="2:10" ht="15">
      <c r="B41" s="7"/>
      <c r="C41" s="7"/>
      <c r="D41" s="7"/>
      <c r="E41" s="7"/>
      <c r="F41" s="7"/>
      <c r="G41" s="7"/>
      <c r="H41" s="7"/>
      <c r="I41" s="7"/>
      <c r="J41" s="7"/>
    </row>
    <row r="42" spans="2:10" ht="15">
      <c r="B42" s="7"/>
      <c r="C42" s="7"/>
      <c r="D42" s="7"/>
      <c r="E42" s="7"/>
      <c r="F42" s="7"/>
      <c r="G42" s="7"/>
      <c r="H42" s="7"/>
      <c r="I42" s="7"/>
      <c r="J42" s="7"/>
    </row>
    <row r="43" spans="2:10" ht="15">
      <c r="B43" s="7"/>
      <c r="C43" s="7"/>
      <c r="D43" s="7"/>
      <c r="E43" s="7"/>
      <c r="F43" s="7"/>
      <c r="G43" s="7"/>
      <c r="H43" s="7"/>
      <c r="I43" s="7"/>
      <c r="J43" s="7"/>
    </row>
    <row r="44" spans="2:10" ht="15">
      <c r="B44" s="7"/>
      <c r="C44" s="7"/>
      <c r="D44" s="7"/>
      <c r="E44" s="7"/>
      <c r="F44" s="7"/>
      <c r="G44" s="7"/>
      <c r="H44" s="7"/>
      <c r="I44" s="7"/>
      <c r="J44" s="7"/>
    </row>
    <row r="45" spans="2:10" ht="15">
      <c r="B45" s="7"/>
      <c r="C45" s="7"/>
      <c r="D45" s="7"/>
      <c r="E45" s="7"/>
      <c r="F45" s="7"/>
      <c r="G45" s="7"/>
      <c r="H45" s="7"/>
      <c r="I45" s="7"/>
      <c r="J45" s="7"/>
    </row>
    <row r="46" spans="2:10" ht="15">
      <c r="B46" s="7"/>
      <c r="C46" s="7"/>
      <c r="D46" s="7"/>
      <c r="E46" s="7"/>
      <c r="F46" s="7"/>
      <c r="G46" s="7"/>
      <c r="H46" s="7"/>
      <c r="I46" s="7"/>
      <c r="J46" s="7"/>
    </row>
    <row r="47" spans="2:10" ht="15">
      <c r="B47" s="7"/>
      <c r="C47" s="7"/>
      <c r="D47" s="7"/>
      <c r="E47" s="7"/>
      <c r="F47" s="7"/>
      <c r="G47" s="7"/>
      <c r="H47" s="7"/>
      <c r="I47" s="7"/>
      <c r="J47" s="7"/>
    </row>
    <row r="48" spans="2:10" ht="15">
      <c r="B48" s="7"/>
      <c r="C48" s="7"/>
      <c r="D48" s="7"/>
      <c r="E48" s="7"/>
      <c r="F48" s="7"/>
      <c r="G48" s="7"/>
      <c r="H48" s="7"/>
      <c r="I48" s="7"/>
      <c r="J48" s="7"/>
    </row>
    <row r="49" spans="2:10" ht="15">
      <c r="B49" s="7"/>
      <c r="C49" s="7"/>
      <c r="D49" s="7"/>
      <c r="E49" s="7"/>
      <c r="F49" s="7"/>
      <c r="G49" s="7"/>
      <c r="H49" s="7"/>
      <c r="I49" s="7"/>
      <c r="J49" s="7"/>
    </row>
    <row r="50" spans="2:10" ht="15">
      <c r="B50" s="7"/>
      <c r="C50" s="7"/>
      <c r="D50" s="7"/>
      <c r="E50" s="7"/>
      <c r="F50" s="7"/>
      <c r="G50" s="7"/>
      <c r="H50" s="7"/>
      <c r="I50" s="7"/>
      <c r="J50" s="7"/>
    </row>
    <row r="51" spans="2:10" ht="15">
      <c r="B51" s="7"/>
      <c r="C51" s="7"/>
      <c r="D51" s="7"/>
      <c r="E51" s="7"/>
      <c r="F51" s="7"/>
      <c r="G51" s="7"/>
      <c r="H51" s="7"/>
      <c r="I51" s="7"/>
      <c r="J51" s="7"/>
    </row>
    <row r="52" spans="2:10" ht="15">
      <c r="B52" s="7"/>
      <c r="C52" s="7"/>
      <c r="D52" s="7"/>
      <c r="E52" s="7"/>
      <c r="F52" s="7"/>
      <c r="G52" s="7"/>
      <c r="H52" s="7"/>
      <c r="I52" s="7"/>
      <c r="J52" s="7"/>
    </row>
    <row r="53" spans="2:10" ht="15">
      <c r="B53" s="7"/>
      <c r="C53" s="7"/>
      <c r="D53" s="7"/>
      <c r="E53" s="7"/>
      <c r="F53" s="7"/>
      <c r="G53" s="7"/>
      <c r="H53" s="7"/>
      <c r="I53" s="7"/>
      <c r="J53" s="7"/>
    </row>
    <row r="54" spans="2:10" ht="15">
      <c r="B54" s="7"/>
      <c r="C54" s="7"/>
      <c r="D54" s="7"/>
      <c r="E54" s="7"/>
      <c r="F54" s="7"/>
      <c r="G54" s="7"/>
      <c r="H54" s="7"/>
      <c r="I54" s="7"/>
      <c r="J54" s="7"/>
    </row>
    <row r="55" spans="2:10" ht="15">
      <c r="B55" s="7"/>
      <c r="C55" s="7"/>
      <c r="D55" s="7"/>
      <c r="E55" s="7"/>
      <c r="F55" s="7"/>
      <c r="G55" s="7"/>
      <c r="H55" s="7"/>
      <c r="I55" s="7"/>
      <c r="J55" s="7"/>
    </row>
    <row r="56" spans="2:10" ht="15">
      <c r="B56" s="7"/>
      <c r="C56" s="7"/>
      <c r="D56" s="7"/>
      <c r="E56" s="7"/>
      <c r="F56" s="7"/>
      <c r="G56" s="7"/>
      <c r="H56" s="7"/>
      <c r="I56" s="7"/>
      <c r="J56" s="7"/>
    </row>
    <row r="57" spans="2:10" ht="15">
      <c r="B57" s="7"/>
      <c r="C57" s="7"/>
      <c r="D57" s="7"/>
      <c r="E57" s="7"/>
      <c r="F57" s="7"/>
      <c r="G57" s="7"/>
      <c r="H57" s="7"/>
      <c r="I57" s="7"/>
      <c r="J57" s="7"/>
    </row>
    <row r="58" spans="2:10" ht="15">
      <c r="B58" s="7"/>
      <c r="C58" s="7"/>
      <c r="D58" s="7"/>
      <c r="E58" s="7"/>
      <c r="F58" s="7"/>
      <c r="G58" s="7"/>
      <c r="H58" s="7"/>
      <c r="I58" s="7"/>
      <c r="J58" s="7"/>
    </row>
    <row r="59" spans="2:10" ht="15">
      <c r="B59" s="7"/>
      <c r="C59" s="7"/>
      <c r="D59" s="7"/>
      <c r="E59" s="7"/>
      <c r="F59" s="7"/>
      <c r="G59" s="7"/>
      <c r="H59" s="7"/>
      <c r="I59" s="7"/>
      <c r="J59" s="7"/>
    </row>
    <row r="60" spans="2:10" ht="15">
      <c r="B60" s="7"/>
      <c r="C60" s="7"/>
      <c r="D60" s="7"/>
      <c r="E60" s="7"/>
      <c r="F60" s="7"/>
      <c r="G60" s="7"/>
      <c r="H60" s="7"/>
      <c r="I60" s="7"/>
      <c r="J60" s="7"/>
    </row>
    <row r="61" spans="2:10" ht="15">
      <c r="B61" s="7"/>
      <c r="C61" s="7"/>
      <c r="D61" s="7"/>
      <c r="E61" s="7"/>
      <c r="F61" s="7"/>
      <c r="G61" s="7"/>
      <c r="H61" s="7"/>
      <c r="I61" s="7"/>
      <c r="J61" s="7"/>
    </row>
    <row r="62" spans="2:10" ht="15">
      <c r="B62" s="7"/>
      <c r="C62" s="7"/>
      <c r="D62" s="7"/>
      <c r="E62" s="7"/>
      <c r="F62" s="7"/>
      <c r="G62" s="7"/>
      <c r="H62" s="7"/>
      <c r="I62" s="7"/>
      <c r="J62" s="7"/>
    </row>
  </sheetData>
  <mergeCells count="3">
    <mergeCell ref="B6:D6"/>
    <mergeCell ref="B4:D4"/>
    <mergeCell ref="B7:D7"/>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R1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F36" sqref="F36"/>
    </sheetView>
  </sheetViews>
  <sheetFormatPr defaultColWidth="11.421875" defaultRowHeight="15"/>
  <cols>
    <col min="1" max="1" width="17.57421875" style="0" customWidth="1"/>
    <col min="2" max="2" width="30.8515625" style="0" customWidth="1"/>
    <col min="3" max="3" width="32.7109375" style="0" customWidth="1"/>
    <col min="4" max="4" width="56.28125" style="0" bestFit="1" customWidth="1"/>
    <col min="5" max="5" width="30.57421875" style="0" bestFit="1" customWidth="1"/>
    <col min="6" max="6" width="41.421875" style="0" customWidth="1"/>
    <col min="7" max="7" width="36.140625" style="0" customWidth="1"/>
    <col min="8" max="8" width="64.28125" style="0" customWidth="1"/>
    <col min="9" max="9" width="19.8515625" style="0" customWidth="1"/>
    <col min="10" max="10" width="63.57421875" style="0" customWidth="1"/>
    <col min="11" max="11" width="30.8515625" style="0" customWidth="1"/>
    <col min="12" max="12" width="47.00390625" style="0" customWidth="1"/>
    <col min="13" max="13" width="24.421875" style="0" customWidth="1"/>
    <col min="14" max="14" width="33.140625" style="0" customWidth="1"/>
    <col min="15" max="15" width="40.140625" style="0" customWidth="1"/>
    <col min="16" max="16" width="31.140625" style="0" customWidth="1"/>
    <col min="17" max="17" width="30.421875" style="0" customWidth="1"/>
    <col min="18" max="18" width="48.140625" style="0" customWidth="1"/>
    <col min="19" max="19" width="49.7109375" style="0" customWidth="1"/>
    <col min="20" max="20" width="64.7109375" style="0" customWidth="1"/>
    <col min="21" max="21" width="60.140625" style="0" customWidth="1"/>
    <col min="22" max="22" width="29.7109375" style="0" customWidth="1"/>
    <col min="23" max="23" width="27.8515625" style="0" customWidth="1"/>
    <col min="24" max="24" width="60.140625" style="0" customWidth="1"/>
    <col min="25" max="25" width="27.7109375" style="0" customWidth="1"/>
    <col min="26" max="26" width="39.7109375" style="0" customWidth="1"/>
    <col min="27" max="27" width="34.421875" style="0" customWidth="1"/>
    <col min="28" max="28" width="38.57421875" style="0" customWidth="1"/>
    <col min="29" max="29" width="34.28125" style="0" customWidth="1"/>
    <col min="30" max="30" width="69.421875" style="0" customWidth="1"/>
    <col min="31" max="31" width="36.28125" style="0" customWidth="1"/>
    <col min="32" max="32" width="50.7109375" style="0" customWidth="1"/>
    <col min="33" max="33" width="29.7109375" style="0" customWidth="1"/>
    <col min="34" max="34" width="63.28125" style="0" customWidth="1"/>
    <col min="35" max="35" width="71.140625" style="0" customWidth="1"/>
    <col min="36" max="36" width="25.28125" style="0" customWidth="1"/>
    <col min="38" max="38" width="49.00390625" style="0" customWidth="1"/>
    <col min="39" max="39" width="35.00390625" style="0" customWidth="1"/>
  </cols>
  <sheetData>
    <row r="1" spans="1:3" s="22" customFormat="1" ht="16.5" customHeight="1" hidden="1">
      <c r="A1" s="55" t="s">
        <v>555</v>
      </c>
      <c r="B1" s="199" t="s">
        <v>433</v>
      </c>
      <c r="C1" s="199" t="s">
        <v>434</v>
      </c>
    </row>
    <row r="2" spans="1:5" s="49" customFormat="1" ht="62.25" customHeight="1">
      <c r="A2" s="49" t="s">
        <v>318</v>
      </c>
      <c r="B2" s="49" t="s">
        <v>396</v>
      </c>
      <c r="C2" s="49" t="s">
        <v>1100</v>
      </c>
      <c r="D2" s="49" t="s">
        <v>47</v>
      </c>
      <c r="E2" s="49" t="s">
        <v>1097</v>
      </c>
    </row>
    <row r="3" spans="1:5" s="22" customFormat="1" ht="16.5" customHeight="1">
      <c r="A3" s="37">
        <v>39965</v>
      </c>
      <c r="B3" s="73">
        <v>25</v>
      </c>
      <c r="C3" s="73">
        <v>1</v>
      </c>
      <c r="D3" s="68" t="s">
        <v>127</v>
      </c>
      <c r="E3" s="69" t="s">
        <v>319</v>
      </c>
    </row>
    <row r="4" spans="1:5" ht="15">
      <c r="A4" s="37">
        <v>35431</v>
      </c>
      <c r="B4" s="306"/>
      <c r="C4" s="306"/>
      <c r="D4" s="68"/>
      <c r="E4" s="68"/>
    </row>
    <row r="5" ht="46.5" customHeight="1"/>
    <row r="14" spans="7:18" ht="15">
      <c r="G14" s="108"/>
      <c r="H14" s="108"/>
      <c r="I14" s="108"/>
      <c r="J14" s="108"/>
      <c r="M14" s="100"/>
      <c r="P14" s="108"/>
      <c r="Q14" s="108"/>
      <c r="R14" s="108"/>
    </row>
  </sheetData>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F10"/>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2" sqref="A1:XFD2"/>
    </sheetView>
  </sheetViews>
  <sheetFormatPr defaultColWidth="11.421875" defaultRowHeight="15"/>
  <cols>
    <col min="1" max="1" width="16.140625" style="22" bestFit="1" customWidth="1"/>
    <col min="2" max="2" width="22.8515625" style="0" bestFit="1" customWidth="1"/>
    <col min="3" max="3" width="38.00390625" style="0" bestFit="1" customWidth="1"/>
    <col min="4" max="4" width="31.57421875" style="55" bestFit="1" customWidth="1"/>
  </cols>
  <sheetData>
    <row r="1" spans="1:4" s="22" customFormat="1" ht="15" hidden="1">
      <c r="A1" s="55" t="s">
        <v>555</v>
      </c>
      <c r="B1" s="199" t="s">
        <v>436</v>
      </c>
      <c r="D1" s="55"/>
    </row>
    <row r="2" spans="1:4" s="49" customFormat="1" ht="45">
      <c r="A2" s="49" t="s">
        <v>318</v>
      </c>
      <c r="B2" s="49" t="s">
        <v>1342</v>
      </c>
      <c r="C2" s="49" t="s">
        <v>47</v>
      </c>
      <c r="D2" s="291" t="s">
        <v>1097</v>
      </c>
    </row>
    <row r="3" spans="1:4" s="50" customFormat="1" ht="15">
      <c r="A3" s="36">
        <v>41640</v>
      </c>
      <c r="B3" s="233">
        <f>499.31</f>
        <v>499.31</v>
      </c>
      <c r="C3" s="234" t="s">
        <v>987</v>
      </c>
      <c r="D3" s="290">
        <v>41637</v>
      </c>
    </row>
    <row r="4" spans="1:4" s="50" customFormat="1" ht="15">
      <c r="A4" s="36">
        <v>41518</v>
      </c>
      <c r="B4" s="233" t="s">
        <v>1005</v>
      </c>
      <c r="C4" s="234" t="s">
        <v>988</v>
      </c>
      <c r="D4" s="290">
        <v>41517</v>
      </c>
    </row>
    <row r="5" spans="1:4" s="217" customFormat="1" ht="15">
      <c r="A5" s="36">
        <v>41275</v>
      </c>
      <c r="B5" s="77">
        <v>483.24</v>
      </c>
      <c r="C5" s="9" t="s">
        <v>1041</v>
      </c>
      <c r="D5" s="290">
        <v>41272</v>
      </c>
    </row>
    <row r="6" spans="1:4" ht="15">
      <c r="A6" s="36">
        <v>40909</v>
      </c>
      <c r="B6" s="77">
        <v>474.93</v>
      </c>
      <c r="C6" s="20" t="s">
        <v>284</v>
      </c>
      <c r="D6" s="152" t="s">
        <v>285</v>
      </c>
    </row>
    <row r="7" spans="1:6" ht="15">
      <c r="A7" s="35">
        <v>40544</v>
      </c>
      <c r="B7" s="66">
        <v>466.99</v>
      </c>
      <c r="C7" s="68" t="s">
        <v>67</v>
      </c>
      <c r="D7" s="71" t="s">
        <v>282</v>
      </c>
      <c r="F7" s="289"/>
    </row>
    <row r="8" spans="1:4" ht="15">
      <c r="A8" s="35">
        <v>40179</v>
      </c>
      <c r="B8" s="66">
        <v>460.09</v>
      </c>
      <c r="C8" s="68" t="s">
        <v>66</v>
      </c>
      <c r="D8" s="71" t="s">
        <v>283</v>
      </c>
    </row>
    <row r="9" spans="1:4" ht="15">
      <c r="A9" s="35">
        <v>39965</v>
      </c>
      <c r="B9" s="66">
        <v>454.63</v>
      </c>
      <c r="C9" s="68" t="s">
        <v>320</v>
      </c>
      <c r="D9" s="71">
        <v>39919</v>
      </c>
    </row>
    <row r="10" spans="1:4" ht="15">
      <c r="A10" s="35">
        <v>35431</v>
      </c>
      <c r="B10" s="305"/>
      <c r="C10" s="68"/>
      <c r="D10" s="288"/>
    </row>
  </sheetData>
  <hyperlinks>
    <hyperlink ref="C5" r:id="rId1" display="http://www.legifrance.gouv.fr/affichTexte.do;jsessionid=?cidTexte=JORFTEXT000026855706"/>
  </hyperlinks>
  <printOptions/>
  <pageMargins left="0.7" right="0.7" top="0.75" bottom="0.75" header="0.3" footer="0.3"/>
  <pageSetup horizontalDpi="600" verticalDpi="600" orientation="portrait" paperSize="9" r:id="rId2"/>
</worksheet>
</file>

<file path=xl/worksheets/sheet66.xml><?xml version="1.0" encoding="utf-8"?>
<worksheet xmlns="http://schemas.openxmlformats.org/spreadsheetml/2006/main" xmlns:r="http://schemas.openxmlformats.org/officeDocument/2006/relationships">
  <dimension ref="A1:I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2" sqref="A1:XFD2"/>
    </sheetView>
  </sheetViews>
  <sheetFormatPr defaultColWidth="11.421875" defaultRowHeight="15"/>
  <cols>
    <col min="1" max="1" width="16.140625" style="7" bestFit="1" customWidth="1"/>
    <col min="2" max="2" width="20.8515625" style="0" customWidth="1"/>
    <col min="3" max="3" width="25.7109375" style="0" customWidth="1"/>
    <col min="4" max="4" width="30.28125" style="0" customWidth="1"/>
    <col min="5" max="7" width="21.57421875" style="0" customWidth="1"/>
    <col min="8" max="8" width="59.8515625" style="0" customWidth="1"/>
    <col min="9" max="9" width="15.8515625" style="0" bestFit="1" customWidth="1"/>
  </cols>
  <sheetData>
    <row r="1" spans="1:7" s="22" customFormat="1" ht="15" hidden="1">
      <c r="A1" s="55" t="s">
        <v>555</v>
      </c>
      <c r="B1" s="108" t="s">
        <v>438</v>
      </c>
      <c r="C1" s="108" t="s">
        <v>439</v>
      </c>
      <c r="D1" s="108" t="s">
        <v>440</v>
      </c>
      <c r="E1" s="108" t="s">
        <v>441</v>
      </c>
      <c r="F1" s="108" t="s">
        <v>442</v>
      </c>
      <c r="G1" s="100" t="s">
        <v>443</v>
      </c>
    </row>
    <row r="2" spans="1:9" s="49" customFormat="1" ht="90">
      <c r="A2" s="49" t="s">
        <v>318</v>
      </c>
      <c r="B2" s="49" t="s">
        <v>369</v>
      </c>
      <c r="C2" s="49" t="s">
        <v>370</v>
      </c>
      <c r="D2" s="49" t="s">
        <v>371</v>
      </c>
      <c r="E2" s="49" t="s">
        <v>372</v>
      </c>
      <c r="F2" s="49" t="s">
        <v>373</v>
      </c>
      <c r="G2" s="49" t="s">
        <v>374</v>
      </c>
      <c r="H2" s="49" t="s">
        <v>47</v>
      </c>
      <c r="I2" s="49" t="s">
        <v>1097</v>
      </c>
    </row>
    <row r="3" spans="1:9" ht="15">
      <c r="A3" s="37">
        <v>39984</v>
      </c>
      <c r="B3" s="72">
        <v>0.5</v>
      </c>
      <c r="C3" s="72">
        <v>0.5</v>
      </c>
      <c r="D3" s="72">
        <v>0.3</v>
      </c>
      <c r="E3" s="72">
        <v>0.4</v>
      </c>
      <c r="F3" s="79">
        <v>1.28412</v>
      </c>
      <c r="G3" s="79">
        <v>0.42804</v>
      </c>
      <c r="H3" s="68" t="s">
        <v>397</v>
      </c>
      <c r="I3" s="68"/>
    </row>
    <row r="4" spans="1:9" s="7" customFormat="1" ht="15">
      <c r="A4" s="37">
        <v>39965</v>
      </c>
      <c r="B4" s="72">
        <v>0.5</v>
      </c>
      <c r="C4" s="72">
        <v>0.5</v>
      </c>
      <c r="D4" s="72">
        <v>0.3</v>
      </c>
      <c r="E4" s="72">
        <v>0.4</v>
      </c>
      <c r="F4" s="79">
        <v>1.284</v>
      </c>
      <c r="G4" s="79">
        <v>0.428</v>
      </c>
      <c r="H4" s="11" t="s">
        <v>399</v>
      </c>
      <c r="I4" s="71">
        <v>39919</v>
      </c>
    </row>
    <row r="5" spans="1:9" ht="15">
      <c r="A5" s="37">
        <v>35431</v>
      </c>
      <c r="B5" s="307"/>
      <c r="C5" s="307"/>
      <c r="D5" s="307"/>
      <c r="E5" s="307"/>
      <c r="F5" s="308"/>
      <c r="G5" s="308"/>
      <c r="H5" s="68" t="s">
        <v>329</v>
      </c>
      <c r="I5" s="68"/>
    </row>
  </sheetData>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F5"/>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13" sqref="C13"/>
    </sheetView>
  </sheetViews>
  <sheetFormatPr defaultColWidth="11.421875" defaultRowHeight="15"/>
  <cols>
    <col min="1" max="1" width="17.28125" style="7" customWidth="1"/>
    <col min="2" max="2" width="21.7109375" style="7" customWidth="1"/>
    <col min="3" max="3" width="27.140625" style="7" customWidth="1"/>
    <col min="4" max="4" width="28.00390625" style="7" customWidth="1"/>
    <col min="5" max="5" width="59.140625" style="7" customWidth="1"/>
    <col min="6" max="6" width="15.8515625" style="7" bestFit="1" customWidth="1"/>
    <col min="7" max="16384" width="11.421875" style="7" customWidth="1"/>
  </cols>
  <sheetData>
    <row r="1" spans="1:4" ht="15" hidden="1">
      <c r="A1" s="7" t="s">
        <v>555</v>
      </c>
      <c r="B1" s="7" t="s">
        <v>1318</v>
      </c>
      <c r="C1" s="7" t="s">
        <v>1319</v>
      </c>
      <c r="D1" s="7" t="s">
        <v>1003</v>
      </c>
    </row>
    <row r="2" spans="1:6" s="49" customFormat="1" ht="60">
      <c r="A2" s="49" t="s">
        <v>318</v>
      </c>
      <c r="B2" s="49" t="s">
        <v>404</v>
      </c>
      <c r="C2" s="49" t="s">
        <v>366</v>
      </c>
      <c r="D2" s="49" t="s">
        <v>585</v>
      </c>
      <c r="E2" s="49" t="s">
        <v>47</v>
      </c>
      <c r="F2" s="49" t="s">
        <v>1097</v>
      </c>
    </row>
    <row r="3" spans="1:6" ht="15">
      <c r="A3" s="37">
        <v>39965</v>
      </c>
      <c r="B3" s="73">
        <v>12</v>
      </c>
      <c r="C3" s="73">
        <v>18</v>
      </c>
      <c r="D3" s="73">
        <v>3</v>
      </c>
      <c r="E3" s="11" t="s">
        <v>400</v>
      </c>
      <c r="F3" s="71">
        <v>39919</v>
      </c>
    </row>
    <row r="4" spans="1:6" ht="15">
      <c r="A4" s="37">
        <v>35431</v>
      </c>
      <c r="B4" s="306"/>
      <c r="C4" s="306"/>
      <c r="D4" s="306"/>
      <c r="E4" s="68" t="s">
        <v>329</v>
      </c>
      <c r="F4" s="68"/>
    </row>
    <row r="5" spans="2:6" ht="15">
      <c r="B5" s="68"/>
      <c r="C5" s="68"/>
      <c r="D5" s="68"/>
      <c r="E5" s="68"/>
      <c r="F5" s="68"/>
    </row>
  </sheetData>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D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M38" sqref="M38"/>
    </sheetView>
  </sheetViews>
  <sheetFormatPr defaultColWidth="11.421875" defaultRowHeight="15"/>
  <cols>
    <col min="1" max="1" width="14.421875" style="7" customWidth="1"/>
    <col min="2" max="2" width="26.8515625" style="0" customWidth="1"/>
    <col min="3" max="3" width="59.140625" style="0" customWidth="1"/>
    <col min="4" max="4" width="15.8515625" style="0" bestFit="1" customWidth="1"/>
  </cols>
  <sheetData>
    <row r="1" spans="1:2" s="22" customFormat="1" ht="15" hidden="1">
      <c r="A1" s="55" t="s">
        <v>555</v>
      </c>
      <c r="B1" s="199" t="s">
        <v>437</v>
      </c>
    </row>
    <row r="2" spans="1:4" s="49" customFormat="1" ht="60">
      <c r="A2" s="49" t="s">
        <v>318</v>
      </c>
      <c r="B2" s="49" t="s">
        <v>398</v>
      </c>
      <c r="C2" s="49" t="s">
        <v>47</v>
      </c>
      <c r="D2" s="49" t="s">
        <v>1097</v>
      </c>
    </row>
    <row r="3" spans="1:4" s="7" customFormat="1" ht="15">
      <c r="A3" s="37">
        <v>39965</v>
      </c>
      <c r="B3" s="72">
        <v>0.62</v>
      </c>
      <c r="C3" s="11" t="s">
        <v>402</v>
      </c>
      <c r="D3" s="71">
        <v>39919</v>
      </c>
    </row>
    <row r="4" spans="1:4" ht="15">
      <c r="A4" s="37">
        <v>35431</v>
      </c>
      <c r="B4" s="307"/>
      <c r="C4" s="68" t="s">
        <v>329</v>
      </c>
      <c r="D4" s="68"/>
    </row>
  </sheetData>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G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D1" sqref="D1:D1048576"/>
    </sheetView>
  </sheetViews>
  <sheetFormatPr defaultColWidth="11.421875" defaultRowHeight="15"/>
  <cols>
    <col min="1" max="1" width="15.421875" style="7" customWidth="1"/>
    <col min="2" max="2" width="27.8515625" style="0" customWidth="1"/>
    <col min="3" max="3" width="28.00390625" style="0" customWidth="1"/>
    <col min="4" max="4" width="35.140625" style="0" bestFit="1" customWidth="1"/>
    <col min="5" max="5" width="36.57421875" style="0" customWidth="1"/>
    <col min="6" max="6" width="15.8515625" style="0" bestFit="1" customWidth="1"/>
    <col min="7" max="7" width="40.28125" style="0" customWidth="1"/>
  </cols>
  <sheetData>
    <row r="1" spans="1:4" s="22" customFormat="1" ht="15" hidden="1">
      <c r="A1" s="55" t="s">
        <v>555</v>
      </c>
      <c r="B1" s="108" t="s">
        <v>447</v>
      </c>
      <c r="C1" s="108" t="s">
        <v>448</v>
      </c>
      <c r="D1" s="108" t="s">
        <v>449</v>
      </c>
    </row>
    <row r="2" spans="1:7" s="49" customFormat="1" ht="60">
      <c r="A2" s="49" t="s">
        <v>318</v>
      </c>
      <c r="B2" s="49" t="s">
        <v>375</v>
      </c>
      <c r="C2" s="49" t="s">
        <v>376</v>
      </c>
      <c r="D2" s="49" t="s">
        <v>377</v>
      </c>
      <c r="E2" s="49" t="s">
        <v>47</v>
      </c>
      <c r="F2" s="49" t="s">
        <v>1097</v>
      </c>
      <c r="G2" s="49" t="s">
        <v>21</v>
      </c>
    </row>
    <row r="3" spans="1:7" s="7" customFormat="1" ht="60">
      <c r="A3" s="37">
        <v>39965</v>
      </c>
      <c r="B3" s="72">
        <v>0.12</v>
      </c>
      <c r="C3" s="72">
        <v>0.16</v>
      </c>
      <c r="D3" s="72">
        <v>0.165</v>
      </c>
      <c r="E3" s="11" t="s">
        <v>401</v>
      </c>
      <c r="F3" s="71">
        <v>39919</v>
      </c>
      <c r="G3" s="70" t="s">
        <v>378</v>
      </c>
    </row>
    <row r="4" spans="1:7" ht="15">
      <c r="A4" s="37">
        <v>35431</v>
      </c>
      <c r="B4" s="307"/>
      <c r="C4" s="307"/>
      <c r="D4" s="307"/>
      <c r="E4" s="68" t="s">
        <v>329</v>
      </c>
      <c r="F4" s="68"/>
      <c r="G4" s="68"/>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0"/>
  <sheetViews>
    <sheetView zoomScale="95" zoomScaleNormal="95" workbookViewId="0" topLeftCell="A1">
      <pane xSplit="1" ySplit="2" topLeftCell="D3" activePane="bottomRight" state="frozen"/>
      <selection pane="topLeft" activeCell="I121" sqref="I120:I121"/>
      <selection pane="topRight" activeCell="I121" sqref="I120:I121"/>
      <selection pane="bottomLeft" activeCell="I121" sqref="I120:I121"/>
      <selection pane="bottomRight" activeCell="I4" sqref="I4"/>
    </sheetView>
  </sheetViews>
  <sheetFormatPr defaultColWidth="11.421875" defaultRowHeight="15"/>
  <cols>
    <col min="1" max="1" width="21.7109375" style="22" customWidth="1"/>
    <col min="2" max="2" width="27.00390625" style="22" customWidth="1"/>
    <col min="3" max="3" width="27.8515625" style="22" customWidth="1"/>
    <col min="4" max="4" width="26.8515625" style="22" customWidth="1"/>
    <col min="5" max="5" width="26.00390625" style="22" customWidth="1"/>
    <col min="6" max="6" width="27.8515625" style="22" customWidth="1"/>
    <col min="7" max="7" width="26.7109375" style="22" customWidth="1"/>
    <col min="8" max="8" width="26.57421875" style="22" customWidth="1"/>
    <col min="9" max="10" width="25.421875" style="22" customWidth="1"/>
    <col min="11" max="11" width="59.00390625" style="22" customWidth="1"/>
    <col min="12" max="12" width="21.140625" style="22" customWidth="1"/>
    <col min="13" max="13" width="68.7109375" style="22" customWidth="1"/>
    <col min="14" max="16384" width="11.421875" style="22" customWidth="1"/>
  </cols>
  <sheetData>
    <row r="1" spans="1:10" ht="15" hidden="1">
      <c r="A1" s="55" t="s">
        <v>555</v>
      </c>
      <c r="B1" s="204" t="s">
        <v>409</v>
      </c>
      <c r="C1" s="22" t="s">
        <v>1169</v>
      </c>
      <c r="D1" s="204" t="s">
        <v>409</v>
      </c>
      <c r="E1" s="204" t="s">
        <v>411</v>
      </c>
      <c r="F1" s="204" t="s">
        <v>410</v>
      </c>
      <c r="G1" s="204" t="s">
        <v>412</v>
      </c>
      <c r="H1" s="359" t="s">
        <v>1225</v>
      </c>
      <c r="I1" s="359" t="s">
        <v>1170</v>
      </c>
      <c r="J1" s="359" t="s">
        <v>1171</v>
      </c>
    </row>
    <row r="2" spans="1:13" s="49" customFormat="1" ht="60">
      <c r="A2" s="49" t="s">
        <v>318</v>
      </c>
      <c r="B2" s="49" t="s">
        <v>559</v>
      </c>
      <c r="C2" s="49" t="s">
        <v>560</v>
      </c>
      <c r="D2" s="49" t="s">
        <v>561</v>
      </c>
      <c r="E2" s="49" t="s">
        <v>562</v>
      </c>
      <c r="F2" s="49" t="s">
        <v>563</v>
      </c>
      <c r="G2" s="49" t="s">
        <v>342</v>
      </c>
      <c r="H2" s="49" t="s">
        <v>564</v>
      </c>
      <c r="I2" s="49" t="s">
        <v>391</v>
      </c>
      <c r="J2" s="49" t="s">
        <v>565</v>
      </c>
      <c r="K2" s="49" t="s">
        <v>47</v>
      </c>
      <c r="L2" s="49" t="s">
        <v>1097</v>
      </c>
      <c r="M2" s="49" t="s">
        <v>21</v>
      </c>
    </row>
    <row r="3" spans="1:14" ht="45">
      <c r="A3" s="60">
        <v>39569</v>
      </c>
      <c r="B3" s="294"/>
      <c r="C3" s="294"/>
      <c r="D3" s="294"/>
      <c r="E3" s="294"/>
      <c r="F3" s="57">
        <v>0.16</v>
      </c>
      <c r="G3" s="17">
        <v>0.20234</v>
      </c>
      <c r="H3" s="52">
        <v>3</v>
      </c>
      <c r="I3" s="52">
        <v>1</v>
      </c>
      <c r="J3" s="52">
        <v>3</v>
      </c>
      <c r="K3" s="6" t="s">
        <v>79</v>
      </c>
      <c r="L3" s="56" t="s">
        <v>80</v>
      </c>
      <c r="M3" s="249" t="s">
        <v>1067</v>
      </c>
      <c r="N3" s="7"/>
    </row>
    <row r="4" spans="1:14" ht="30">
      <c r="A4" s="60">
        <v>37803</v>
      </c>
      <c r="B4" s="294"/>
      <c r="C4" s="294"/>
      <c r="D4" s="57">
        <v>0.09</v>
      </c>
      <c r="E4" s="57">
        <v>0.16</v>
      </c>
      <c r="F4" s="57">
        <v>0</v>
      </c>
      <c r="G4" s="17">
        <v>0.20234</v>
      </c>
      <c r="H4" s="52">
        <v>3</v>
      </c>
      <c r="I4" s="52">
        <v>1</v>
      </c>
      <c r="J4" s="52">
        <v>3</v>
      </c>
      <c r="K4" s="6" t="s">
        <v>275</v>
      </c>
      <c r="L4" s="32" t="s">
        <v>109</v>
      </c>
      <c r="M4" s="7" t="s">
        <v>19</v>
      </c>
      <c r="N4" s="7"/>
    </row>
    <row r="5" spans="1:14" ht="15">
      <c r="A5" s="60">
        <v>36161</v>
      </c>
      <c r="B5" s="294"/>
      <c r="C5" s="294"/>
      <c r="D5" s="57">
        <v>0.09</v>
      </c>
      <c r="E5" s="57">
        <v>0.16</v>
      </c>
      <c r="F5" s="294"/>
      <c r="G5" s="347"/>
      <c r="H5" s="52">
        <v>0</v>
      </c>
      <c r="I5" s="52">
        <v>0</v>
      </c>
      <c r="J5" s="52">
        <v>3</v>
      </c>
      <c r="K5" s="7" t="s">
        <v>78</v>
      </c>
      <c r="L5" s="53">
        <v>36159</v>
      </c>
      <c r="M5" s="7" t="s">
        <v>18</v>
      </c>
      <c r="N5" s="7"/>
    </row>
    <row r="6" spans="1:14" ht="30">
      <c r="A6" s="60">
        <v>31413</v>
      </c>
      <c r="B6" s="57">
        <v>0.09</v>
      </c>
      <c r="C6" s="57">
        <v>0.16</v>
      </c>
      <c r="D6" s="294"/>
      <c r="E6" s="294"/>
      <c r="F6" s="294"/>
      <c r="G6" s="347"/>
      <c r="H6" s="52">
        <v>0</v>
      </c>
      <c r="I6" s="52">
        <v>0</v>
      </c>
      <c r="J6" s="52">
        <v>3</v>
      </c>
      <c r="K6" s="6" t="s">
        <v>392</v>
      </c>
      <c r="L6" s="56" t="s">
        <v>393</v>
      </c>
      <c r="M6" s="7"/>
      <c r="N6" s="7"/>
    </row>
    <row r="7" spans="1:14" ht="15">
      <c r="A7" s="60">
        <v>30682</v>
      </c>
      <c r="B7" s="57">
        <v>0.09</v>
      </c>
      <c r="C7" s="57">
        <v>0.16</v>
      </c>
      <c r="D7" s="294"/>
      <c r="E7" s="294"/>
      <c r="F7" s="294"/>
      <c r="G7" s="347"/>
      <c r="H7" s="52">
        <v>0</v>
      </c>
      <c r="I7" s="52">
        <v>0</v>
      </c>
      <c r="J7" s="52">
        <v>3</v>
      </c>
      <c r="K7" s="6" t="s">
        <v>696</v>
      </c>
      <c r="L7" s="56">
        <v>30050</v>
      </c>
      <c r="M7" s="7"/>
      <c r="N7" s="7"/>
    </row>
    <row r="8" spans="1:14" ht="15">
      <c r="A8" s="60">
        <v>28672</v>
      </c>
      <c r="B8" s="57">
        <v>0.09</v>
      </c>
      <c r="C8" s="57">
        <v>0.16</v>
      </c>
      <c r="D8" s="294"/>
      <c r="E8" s="294"/>
      <c r="F8" s="294"/>
      <c r="G8" s="347"/>
      <c r="H8" s="52">
        <v>0</v>
      </c>
      <c r="I8" s="52">
        <v>0</v>
      </c>
      <c r="J8" s="52">
        <v>0</v>
      </c>
      <c r="K8" s="6" t="s">
        <v>697</v>
      </c>
      <c r="L8" s="56">
        <v>28523</v>
      </c>
      <c r="M8" s="7" t="s">
        <v>695</v>
      </c>
      <c r="N8" s="7"/>
    </row>
    <row r="9" spans="1:14" ht="180">
      <c r="A9" s="400" t="s">
        <v>21</v>
      </c>
      <c r="B9" s="7"/>
      <c r="C9" s="7"/>
      <c r="D9" s="32" t="s">
        <v>952</v>
      </c>
      <c r="E9" s="32" t="s">
        <v>953</v>
      </c>
      <c r="F9" s="32" t="s">
        <v>573</v>
      </c>
      <c r="G9" s="32" t="s">
        <v>298</v>
      </c>
      <c r="H9" s="7"/>
      <c r="I9" s="7"/>
      <c r="J9" s="7"/>
      <c r="K9" s="7"/>
      <c r="L9" s="7"/>
      <c r="M9" s="7"/>
      <c r="N9" s="7"/>
    </row>
    <row r="10" spans="1:14" ht="75">
      <c r="A10" s="400"/>
      <c r="B10" s="7"/>
      <c r="C10" s="7"/>
      <c r="D10" s="7"/>
      <c r="E10" s="7"/>
      <c r="F10" s="32" t="s">
        <v>698</v>
      </c>
      <c r="G10" s="7"/>
      <c r="H10" s="357"/>
      <c r="I10" s="7"/>
      <c r="J10" s="7"/>
      <c r="K10" s="7"/>
      <c r="L10" s="7"/>
      <c r="M10" s="7"/>
      <c r="N10" s="7"/>
    </row>
  </sheetData>
  <mergeCells count="1">
    <mergeCell ref="A9:A10"/>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D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9" sqref="C9"/>
    </sheetView>
  </sheetViews>
  <sheetFormatPr defaultColWidth="11.421875" defaultRowHeight="15"/>
  <cols>
    <col min="1" max="1" width="16.140625" style="7" bestFit="1" customWidth="1"/>
    <col min="2" max="2" width="30.00390625" style="0" bestFit="1" customWidth="1"/>
    <col min="3" max="3" width="59.28125" style="0" customWidth="1"/>
    <col min="4" max="4" width="15.8515625" style="0" bestFit="1" customWidth="1"/>
  </cols>
  <sheetData>
    <row r="1" spans="1:2" s="22" customFormat="1" ht="15" hidden="1">
      <c r="A1" s="55" t="s">
        <v>555</v>
      </c>
      <c r="B1" s="100" t="s">
        <v>444</v>
      </c>
    </row>
    <row r="2" spans="1:4" s="49" customFormat="1" ht="45">
      <c r="A2" s="49" t="s">
        <v>318</v>
      </c>
      <c r="B2" s="49" t="s">
        <v>1343</v>
      </c>
      <c r="C2" s="49" t="s">
        <v>47</v>
      </c>
      <c r="D2" s="49" t="s">
        <v>1097</v>
      </c>
    </row>
    <row r="3" spans="1:4" s="7" customFormat="1" ht="18" customHeight="1">
      <c r="A3" s="37">
        <v>39965</v>
      </c>
      <c r="B3" s="66">
        <v>6</v>
      </c>
      <c r="C3" s="11" t="s">
        <v>403</v>
      </c>
      <c r="D3" s="71">
        <v>39919</v>
      </c>
    </row>
    <row r="4" spans="1:4" ht="15">
      <c r="A4" s="37">
        <v>35431</v>
      </c>
      <c r="B4" s="305"/>
      <c r="C4" s="68" t="s">
        <v>329</v>
      </c>
      <c r="D4" s="68"/>
    </row>
  </sheetData>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D4"/>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A1" sqref="A1:XFD1"/>
    </sheetView>
  </sheetViews>
  <sheetFormatPr defaultColWidth="11.421875" defaultRowHeight="15"/>
  <cols>
    <col min="1" max="1" width="16.140625" style="22" bestFit="1" customWidth="1"/>
    <col min="2" max="2" width="64.7109375" style="0" customWidth="1"/>
    <col min="3" max="3" width="61.00390625" style="0" customWidth="1"/>
    <col min="4" max="4" width="15.8515625" style="0" bestFit="1" customWidth="1"/>
  </cols>
  <sheetData>
    <row r="1" spans="1:2" s="358" customFormat="1" ht="15" hidden="1">
      <c r="A1" s="358" t="s">
        <v>555</v>
      </c>
      <c r="B1" s="358" t="s">
        <v>1320</v>
      </c>
    </row>
    <row r="2" spans="1:4" s="49" customFormat="1" ht="45">
      <c r="A2" s="49" t="s">
        <v>318</v>
      </c>
      <c r="B2" s="49" t="s">
        <v>586</v>
      </c>
      <c r="C2" s="49" t="s">
        <v>47</v>
      </c>
      <c r="D2" s="49" t="s">
        <v>1097</v>
      </c>
    </row>
    <row r="3" spans="1:4" ht="15">
      <c r="A3" s="37">
        <v>40422</v>
      </c>
      <c r="B3" s="73">
        <v>3214</v>
      </c>
      <c r="C3" s="68" t="s">
        <v>70</v>
      </c>
      <c r="D3" s="71">
        <v>40416</v>
      </c>
    </row>
    <row r="4" spans="1:4" ht="15">
      <c r="A4" s="37">
        <v>35431</v>
      </c>
      <c r="B4" s="306"/>
      <c r="C4" s="68" t="s">
        <v>329</v>
      </c>
      <c r="D4" s="68"/>
    </row>
  </sheetData>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G3"/>
  <sheetViews>
    <sheetView workbookViewId="0" topLeftCell="A4">
      <selection activeCell="M36" sqref="M36:M39"/>
    </sheetView>
  </sheetViews>
  <sheetFormatPr defaultColWidth="11.421875" defaultRowHeight="15"/>
  <cols>
    <col min="1" max="1" width="15.28125" style="184" customWidth="1"/>
    <col min="2" max="3" width="22.421875" style="22" customWidth="1"/>
    <col min="4" max="4" width="22.00390625" style="22" customWidth="1"/>
    <col min="5" max="5" width="31.00390625" style="22" customWidth="1"/>
    <col min="6" max="6" width="21.00390625" style="22" customWidth="1"/>
    <col min="7" max="7" width="29.00390625" style="22" customWidth="1"/>
    <col min="8" max="16384" width="11.421875" style="22" customWidth="1"/>
  </cols>
  <sheetData>
    <row r="1" spans="1:4" ht="15" hidden="1">
      <c r="A1" s="184" t="s">
        <v>555</v>
      </c>
      <c r="D1" s="22" t="s">
        <v>1344</v>
      </c>
    </row>
    <row r="2" spans="1:7" s="168" customFormat="1" ht="54.75" customHeight="1">
      <c r="A2" s="172" t="s">
        <v>318</v>
      </c>
      <c r="B2" s="169" t="s">
        <v>335</v>
      </c>
      <c r="C2" s="169" t="s">
        <v>587</v>
      </c>
      <c r="D2" s="169" t="s">
        <v>273</v>
      </c>
      <c r="E2" s="169" t="s">
        <v>47</v>
      </c>
      <c r="F2" s="169" t="s">
        <v>1097</v>
      </c>
      <c r="G2" s="169" t="s">
        <v>21</v>
      </c>
    </row>
    <row r="3" spans="1:7" s="52" customFormat="1" ht="59.25" customHeight="1">
      <c r="A3" s="171">
        <v>38718</v>
      </c>
      <c r="B3" s="103" t="s">
        <v>859</v>
      </c>
      <c r="C3" s="103" t="s">
        <v>336</v>
      </c>
      <c r="D3" s="75">
        <v>0.6666</v>
      </c>
      <c r="E3" s="52" t="s">
        <v>845</v>
      </c>
      <c r="F3" s="53">
        <v>39095</v>
      </c>
      <c r="G3" s="103"/>
    </row>
  </sheetData>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I26"/>
  <sheetViews>
    <sheetView workbookViewId="0" topLeftCell="A1">
      <selection activeCell="H14" sqref="H14"/>
    </sheetView>
  </sheetViews>
  <sheetFormatPr defaultColWidth="11.421875" defaultRowHeight="15"/>
  <cols>
    <col min="1" max="1" width="17.140625" style="184" customWidth="1"/>
    <col min="2" max="3" width="21.7109375" style="22" customWidth="1"/>
    <col min="4" max="4" width="34.7109375" style="22" customWidth="1"/>
    <col min="5" max="5" width="32.8515625" style="22" customWidth="1"/>
    <col min="6" max="6" width="53.140625" style="22" customWidth="1"/>
    <col min="7" max="7" width="19.28125" style="22" customWidth="1"/>
    <col min="8" max="8" width="29.57421875" style="22" customWidth="1"/>
    <col min="9" max="9" width="110.8515625" style="22" customWidth="1"/>
    <col min="10" max="16384" width="11.421875" style="22" customWidth="1"/>
  </cols>
  <sheetData>
    <row r="1" spans="1:9" s="168" customFormat="1" ht="80.25" customHeight="1">
      <c r="A1" s="170" t="s">
        <v>318</v>
      </c>
      <c r="B1" s="169" t="s">
        <v>858</v>
      </c>
      <c r="C1" s="169" t="s">
        <v>857</v>
      </c>
      <c r="D1" s="169" t="s">
        <v>856</v>
      </c>
      <c r="E1" s="169" t="s">
        <v>855</v>
      </c>
      <c r="F1" s="169" t="s">
        <v>47</v>
      </c>
      <c r="G1" s="169" t="s">
        <v>1097</v>
      </c>
      <c r="H1" s="169" t="s">
        <v>21</v>
      </c>
      <c r="I1" s="169" t="s">
        <v>272</v>
      </c>
    </row>
    <row r="2" spans="1:8" s="361" customFormat="1" ht="15" customHeight="1">
      <c r="A2" s="166">
        <v>41730</v>
      </c>
      <c r="B2" s="165"/>
      <c r="C2" s="165"/>
      <c r="D2" s="44"/>
      <c r="E2" s="44"/>
      <c r="F2" s="167" t="s">
        <v>1346</v>
      </c>
      <c r="H2" s="177"/>
    </row>
    <row r="3" spans="1:8" s="217" customFormat="1" ht="15" customHeight="1">
      <c r="A3" s="166">
        <v>41365</v>
      </c>
      <c r="B3" s="165">
        <v>4816.28</v>
      </c>
      <c r="C3" s="165">
        <v>7947.6</v>
      </c>
      <c r="D3" s="44">
        <v>8373.81</v>
      </c>
      <c r="E3" s="44">
        <v>14667.32</v>
      </c>
      <c r="F3" s="167" t="s">
        <v>1345</v>
      </c>
      <c r="H3" s="177"/>
    </row>
    <row r="4" spans="1:8" ht="15" customHeight="1">
      <c r="A4" s="166">
        <v>41000</v>
      </c>
      <c r="B4" s="165">
        <v>4754.48</v>
      </c>
      <c r="C4" s="165">
        <v>7845.61</v>
      </c>
      <c r="D4" s="44">
        <v>8266.35</v>
      </c>
      <c r="E4" s="44">
        <v>14479.1</v>
      </c>
      <c r="F4" s="167" t="s">
        <v>854</v>
      </c>
      <c r="H4" s="451" t="s">
        <v>853</v>
      </c>
    </row>
    <row r="5" spans="1:8" ht="15" customHeight="1">
      <c r="A5" s="166">
        <v>40634</v>
      </c>
      <c r="B5" s="165">
        <v>4656.69</v>
      </c>
      <c r="C5" s="165">
        <v>7684.25</v>
      </c>
      <c r="D5" s="44">
        <v>8096.33</v>
      </c>
      <c r="E5" s="44">
        <v>14181.3</v>
      </c>
      <c r="F5" s="167" t="s">
        <v>852</v>
      </c>
      <c r="H5" s="404"/>
    </row>
    <row r="6" spans="1:8" ht="15" customHeight="1">
      <c r="A6" s="166">
        <v>40269</v>
      </c>
      <c r="B6" s="165">
        <v>4560.92</v>
      </c>
      <c r="C6" s="165">
        <v>7526.2</v>
      </c>
      <c r="D6" s="44">
        <v>7929.81</v>
      </c>
      <c r="E6" s="44">
        <v>13889.62</v>
      </c>
      <c r="F6" s="167" t="s">
        <v>851</v>
      </c>
      <c r="H6" s="404"/>
    </row>
    <row r="7" spans="1:8" ht="15" customHeight="1">
      <c r="A7" s="166">
        <v>39904</v>
      </c>
      <c r="B7" s="165">
        <v>4520.24</v>
      </c>
      <c r="C7" s="165">
        <v>7459.07</v>
      </c>
      <c r="D7" s="44">
        <v>7859.08</v>
      </c>
      <c r="E7" s="44">
        <v>13765.73</v>
      </c>
      <c r="F7" s="167" t="s">
        <v>850</v>
      </c>
      <c r="H7" s="404"/>
    </row>
    <row r="8" spans="1:9" ht="49.5" customHeight="1">
      <c r="A8" s="166">
        <v>39692</v>
      </c>
      <c r="B8" s="105">
        <v>4475.49</v>
      </c>
      <c r="C8" s="165">
        <v>7385.22</v>
      </c>
      <c r="D8" s="44">
        <v>7781.27</v>
      </c>
      <c r="E8" s="44">
        <v>13629.44</v>
      </c>
      <c r="F8" s="112" t="s">
        <v>849</v>
      </c>
      <c r="H8" s="404"/>
      <c r="I8" s="120" t="s">
        <v>848</v>
      </c>
    </row>
    <row r="9" spans="1:8" ht="33" customHeight="1">
      <c r="A9" s="166">
        <v>39448</v>
      </c>
      <c r="B9" s="165">
        <v>4439.98</v>
      </c>
      <c r="C9" s="165">
        <v>7326.61</v>
      </c>
      <c r="D9" s="44">
        <v>7719.52</v>
      </c>
      <c r="E9" s="44">
        <v>13521.27</v>
      </c>
      <c r="F9" s="112" t="s">
        <v>847</v>
      </c>
      <c r="H9" s="404"/>
    </row>
    <row r="10" spans="1:8" ht="15" customHeight="1">
      <c r="A10" s="166">
        <v>39083</v>
      </c>
      <c r="B10" s="165">
        <v>4391.68</v>
      </c>
      <c r="C10" s="165">
        <v>7246.9</v>
      </c>
      <c r="D10" s="44">
        <v>7635.53</v>
      </c>
      <c r="E10" s="44">
        <v>13374.16</v>
      </c>
      <c r="F10" s="167" t="s">
        <v>846</v>
      </c>
      <c r="H10" s="404"/>
    </row>
    <row r="11" spans="1:8" ht="15" customHeight="1">
      <c r="A11" s="166">
        <v>38718</v>
      </c>
      <c r="B11" s="165">
        <v>4314.03</v>
      </c>
      <c r="C11" s="165">
        <v>7118.77</v>
      </c>
      <c r="D11" s="44">
        <v>7500.53</v>
      </c>
      <c r="E11" s="44">
        <v>13137.69</v>
      </c>
      <c r="F11" s="112" t="s">
        <v>845</v>
      </c>
      <c r="G11" s="53">
        <v>39095</v>
      </c>
      <c r="H11" s="404"/>
    </row>
    <row r="12" spans="4:5" ht="15">
      <c r="D12" s="8"/>
      <c r="E12" s="8"/>
    </row>
    <row r="19" spans="1:8" ht="15">
      <c r="A19" s="185"/>
      <c r="B19" s="163"/>
      <c r="C19" s="164"/>
      <c r="D19" s="163"/>
      <c r="E19" s="163"/>
      <c r="F19" s="163"/>
      <c r="G19" s="163"/>
      <c r="H19" s="162"/>
    </row>
    <row r="20" spans="1:8" ht="15">
      <c r="A20" s="185"/>
      <c r="B20" s="163"/>
      <c r="C20" s="164"/>
      <c r="D20" s="163"/>
      <c r="E20" s="163"/>
      <c r="F20" s="163"/>
      <c r="G20" s="163"/>
      <c r="H20" s="162"/>
    </row>
    <row r="21" spans="1:8" ht="15">
      <c r="A21" s="185"/>
      <c r="B21" s="163"/>
      <c r="C21" s="164"/>
      <c r="D21" s="163"/>
      <c r="E21" s="163"/>
      <c r="F21" s="163"/>
      <c r="G21" s="163"/>
      <c r="H21" s="162"/>
    </row>
    <row r="22" spans="1:8" ht="15">
      <c r="A22" s="185"/>
      <c r="B22" s="163"/>
      <c r="C22" s="164"/>
      <c r="D22" s="163"/>
      <c r="E22" s="163"/>
      <c r="F22" s="163"/>
      <c r="G22" s="163"/>
      <c r="H22" s="162"/>
    </row>
    <row r="23" spans="1:8" ht="15">
      <c r="A23" s="185"/>
      <c r="B23" s="163"/>
      <c r="C23" s="164"/>
      <c r="D23" s="163"/>
      <c r="E23" s="163"/>
      <c r="F23" s="163"/>
      <c r="G23" s="163"/>
      <c r="H23" s="162"/>
    </row>
    <row r="24" spans="1:8" ht="15">
      <c r="A24" s="185"/>
      <c r="B24" s="163"/>
      <c r="C24" s="164"/>
      <c r="D24" s="163"/>
      <c r="E24" s="163"/>
      <c r="F24" s="163"/>
      <c r="G24" s="163"/>
      <c r="H24" s="162"/>
    </row>
    <row r="25" spans="1:8" ht="15">
      <c r="A25" s="185"/>
      <c r="B25" s="163"/>
      <c r="C25" s="164"/>
      <c r="D25" s="163"/>
      <c r="E25" s="163"/>
      <c r="F25" s="163"/>
      <c r="G25" s="163"/>
      <c r="H25" s="162"/>
    </row>
    <row r="26" spans="1:8" ht="15">
      <c r="A26" s="185"/>
      <c r="B26" s="163"/>
      <c r="C26" s="164"/>
      <c r="D26" s="163"/>
      <c r="E26" s="163"/>
      <c r="F26" s="163"/>
      <c r="G26" s="163"/>
      <c r="H26" s="162"/>
    </row>
  </sheetData>
  <mergeCells count="1">
    <mergeCell ref="H4:H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8"/>
  <sheetViews>
    <sheetView workbookViewId="0" topLeftCell="A1">
      <pane xSplit="1" ySplit="2" topLeftCell="B3" activePane="bottomRight" state="frozen"/>
      <selection pane="topLeft" activeCell="I121" sqref="I120:I121"/>
      <selection pane="topRight" activeCell="I121" sqref="I120:I121"/>
      <selection pane="bottomLeft" activeCell="I121" sqref="I120:I121"/>
      <selection pane="bottomRight" activeCell="C35" sqref="C35"/>
    </sheetView>
  </sheetViews>
  <sheetFormatPr defaultColWidth="11.421875" defaultRowHeight="15"/>
  <cols>
    <col min="1" max="1" width="30.28125" style="22" customWidth="1"/>
    <col min="2" max="2" width="33.421875" style="22" customWidth="1"/>
    <col min="3" max="3" width="32.8515625" style="22" customWidth="1"/>
    <col min="4" max="4" width="35.00390625" style="22" customWidth="1"/>
    <col min="5" max="5" width="55.7109375" style="22" customWidth="1"/>
    <col min="6" max="6" width="20.7109375" style="22" customWidth="1"/>
    <col min="7" max="7" width="66.140625" style="22" customWidth="1"/>
    <col min="8" max="16384" width="11.421875" style="22" customWidth="1"/>
  </cols>
  <sheetData>
    <row r="1" spans="1:4" ht="15" hidden="1">
      <c r="A1" s="55" t="s">
        <v>555</v>
      </c>
      <c r="B1" s="199" t="s">
        <v>413</v>
      </c>
      <c r="C1" s="203" t="s">
        <v>414</v>
      </c>
      <c r="D1" s="203" t="s">
        <v>415</v>
      </c>
    </row>
    <row r="2" spans="1:7" s="49" customFormat="1" ht="60">
      <c r="A2" s="49" t="s">
        <v>318</v>
      </c>
      <c r="B2" s="49" t="s">
        <v>1322</v>
      </c>
      <c r="C2" s="49" t="s">
        <v>1323</v>
      </c>
      <c r="D2" s="49" t="s">
        <v>1324</v>
      </c>
      <c r="E2" s="49" t="s">
        <v>47</v>
      </c>
      <c r="F2" s="49" t="s">
        <v>1097</v>
      </c>
      <c r="G2" s="49" t="s">
        <v>21</v>
      </c>
    </row>
    <row r="3" spans="1:9" ht="15">
      <c r="A3" s="60">
        <v>36161</v>
      </c>
      <c r="B3" s="305"/>
      <c r="C3" s="305"/>
      <c r="D3" s="305"/>
      <c r="E3" s="7" t="s">
        <v>81</v>
      </c>
      <c r="F3" s="53">
        <v>36156</v>
      </c>
      <c r="G3" s="7" t="s">
        <v>17</v>
      </c>
      <c r="H3" s="7"/>
      <c r="I3" s="7"/>
    </row>
    <row r="4" spans="1:9" ht="57" customHeight="1">
      <c r="A4" s="60">
        <v>35855</v>
      </c>
      <c r="B4" s="28">
        <f>12*15000</f>
        <v>180000</v>
      </c>
      <c r="C4" s="28">
        <f>12*7000</f>
        <v>84000</v>
      </c>
      <c r="D4" s="28">
        <f>12*5000</f>
        <v>60000</v>
      </c>
      <c r="E4" s="6" t="s">
        <v>82</v>
      </c>
      <c r="F4" s="56" t="s">
        <v>83</v>
      </c>
      <c r="G4" s="6" t="s">
        <v>16</v>
      </c>
      <c r="H4" s="7"/>
      <c r="I4" s="7"/>
    </row>
    <row r="5" spans="1:9" ht="15">
      <c r="A5" s="60">
        <v>31413</v>
      </c>
      <c r="B5" s="305"/>
      <c r="C5" s="305"/>
      <c r="D5" s="305"/>
      <c r="E5" s="7"/>
      <c r="F5" s="7"/>
      <c r="G5" s="7"/>
      <c r="H5" s="7"/>
      <c r="I5" s="7"/>
    </row>
    <row r="6" spans="1:9" ht="30">
      <c r="A6" s="49" t="s">
        <v>21</v>
      </c>
      <c r="B6" s="52"/>
      <c r="C6" s="32" t="s">
        <v>1158</v>
      </c>
      <c r="D6" s="52"/>
      <c r="E6" s="7"/>
      <c r="F6" s="7"/>
      <c r="G6" s="7"/>
      <c r="H6" s="7"/>
      <c r="I6" s="7"/>
    </row>
    <row r="7" spans="2:9" ht="15">
      <c r="B7" s="7"/>
      <c r="C7" s="7"/>
      <c r="D7" s="7"/>
      <c r="E7" s="7"/>
      <c r="F7" s="7"/>
      <c r="G7" s="7"/>
      <c r="H7" s="7"/>
      <c r="I7" s="7"/>
    </row>
    <row r="8" spans="2:9" ht="15">
      <c r="B8" s="7"/>
      <c r="C8" s="7"/>
      <c r="D8" s="7"/>
      <c r="E8" s="7"/>
      <c r="F8" s="7"/>
      <c r="G8" s="7"/>
      <c r="H8" s="7"/>
      <c r="I8" s="7"/>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4"/>
  <sheetViews>
    <sheetView workbookViewId="0" topLeftCell="A2">
      <selection activeCell="F5" sqref="F5"/>
    </sheetView>
  </sheetViews>
  <sheetFormatPr defaultColWidth="11.421875" defaultRowHeight="15"/>
  <cols>
    <col min="1" max="1" width="11.421875" style="22" bestFit="1" customWidth="1"/>
    <col min="2" max="3" width="11.421875" style="22" customWidth="1"/>
    <col min="4" max="4" width="27.28125" style="22" customWidth="1"/>
    <col min="5" max="5" width="15.140625" style="22" customWidth="1"/>
    <col min="6" max="6" width="54.57421875" style="22" customWidth="1"/>
    <col min="7" max="16384" width="11.421875" style="22" customWidth="1"/>
  </cols>
  <sheetData>
    <row r="1" spans="1:3" ht="15" hidden="1">
      <c r="A1" s="22" t="s">
        <v>555</v>
      </c>
      <c r="B1" s="22" t="s">
        <v>1172</v>
      </c>
      <c r="C1" s="22" t="s">
        <v>1173</v>
      </c>
    </row>
    <row r="2" spans="1:6" s="49" customFormat="1" ht="45">
      <c r="A2" s="118" t="s">
        <v>318</v>
      </c>
      <c r="B2" s="49" t="s">
        <v>596</v>
      </c>
      <c r="C2" s="49" t="s">
        <v>595</v>
      </c>
      <c r="D2" s="49" t="s">
        <v>47</v>
      </c>
      <c r="E2" s="49" t="s">
        <v>1097</v>
      </c>
      <c r="F2" s="49" t="s">
        <v>21</v>
      </c>
    </row>
    <row r="3" spans="1:6" s="241" customFormat="1" ht="15">
      <c r="A3" s="37">
        <v>28491</v>
      </c>
      <c r="B3" s="304"/>
      <c r="C3" s="304"/>
      <c r="D3" s="250" t="s">
        <v>1016</v>
      </c>
      <c r="E3" s="56">
        <v>28319</v>
      </c>
      <c r="F3" s="2" t="s">
        <v>591</v>
      </c>
    </row>
    <row r="4" spans="1:6" s="52" customFormat="1" ht="30">
      <c r="A4" s="37">
        <v>21186</v>
      </c>
      <c r="B4" s="117">
        <v>981</v>
      </c>
      <c r="C4" s="117">
        <v>1509</v>
      </c>
      <c r="D4" s="32" t="s">
        <v>594</v>
      </c>
      <c r="E4" s="32" t="s">
        <v>593</v>
      </c>
      <c r="F4" s="34" t="s">
        <v>592</v>
      </c>
    </row>
  </sheetData>
  <hyperlinks>
    <hyperlink ref="D3" r:id="rId1" display="http://legifrance.gouv.fr/affichTexte.do?cidTexte=JORFTEXT00000088634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U09;IPP</dc:creator>
  <cp:keywords/>
  <dc:description/>
  <cp:lastModifiedBy>s.riffe</cp:lastModifiedBy>
  <dcterms:created xsi:type="dcterms:W3CDTF">2011-10-26T07:38:32Z</dcterms:created>
  <dcterms:modified xsi:type="dcterms:W3CDTF">2014-04-07T10:43:51Z</dcterms:modified>
  <cp:category/>
  <cp:version/>
  <cp:contentType/>
  <cp:contentStatus/>
</cp:coreProperties>
</file>