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00" yWindow="750" windowWidth="28035" windowHeight="11445" activeTab="1"/>
  </bookViews>
  <sheets>
    <sheet name="Sommaire" sheetId="4" r:id="rId1"/>
    <sheet name="Calcul_dénombrement ISF" sheetId="7" r:id="rId2"/>
  </sheets>
  <externalReferences>
    <externalReference r:id="rId3"/>
  </externalReferences>
  <calcPr calcId="145621"/>
</workbook>
</file>

<file path=xl/calcChain.xml><?xml version="1.0" encoding="utf-8"?>
<calcChain xmlns="http://schemas.openxmlformats.org/spreadsheetml/2006/main">
  <c r="P20" i="7" l="1"/>
  <c r="P19" i="7"/>
  <c r="P18" i="7"/>
  <c r="P17" i="7"/>
  <c r="P16" i="7"/>
  <c r="P15" i="7"/>
  <c r="P14" i="7"/>
  <c r="P13" i="7"/>
  <c r="P12" i="7"/>
  <c r="P11" i="7"/>
  <c r="P10" i="7"/>
  <c r="P9" i="7"/>
  <c r="P8" i="7"/>
  <c r="P7" i="7"/>
  <c r="P6" i="7"/>
  <c r="P5" i="7"/>
  <c r="P4" i="7"/>
  <c r="P3" i="7"/>
  <c r="T8" i="7" l="1"/>
  <c r="U8" i="7"/>
  <c r="V8" i="7"/>
  <c r="W8" i="7"/>
  <c r="X8" i="7"/>
  <c r="T9" i="7"/>
  <c r="U9" i="7"/>
  <c r="V9" i="7"/>
  <c r="W9" i="7"/>
  <c r="X9" i="7"/>
  <c r="T10" i="7"/>
  <c r="U10" i="7"/>
  <c r="V10" i="7"/>
  <c r="W10" i="7"/>
  <c r="X10" i="7"/>
  <c r="T11" i="7"/>
  <c r="U11" i="7"/>
  <c r="V11" i="7"/>
  <c r="W11" i="7"/>
  <c r="X11" i="7"/>
  <c r="T12" i="7"/>
  <c r="U12" i="7"/>
  <c r="V12" i="7"/>
  <c r="W12" i="7"/>
  <c r="X12" i="7"/>
  <c r="S8" i="7"/>
  <c r="S9" i="7"/>
  <c r="S10" i="7"/>
  <c r="S11" i="7"/>
  <c r="S12" i="7"/>
  <c r="I13" i="7" l="1"/>
  <c r="S13" i="7" s="1"/>
  <c r="J6" i="7"/>
  <c r="H5" i="7"/>
  <c r="N6" i="7" l="1"/>
  <c r="I6" i="7"/>
  <c r="M6" i="7"/>
  <c r="L6" i="7"/>
  <c r="K6" i="7"/>
  <c r="H6" i="7"/>
  <c r="K17" i="7" l="1"/>
  <c r="M17" i="7" l="1"/>
  <c r="N13" i="7"/>
  <c r="X13" i="7" s="1"/>
  <c r="L13" i="7"/>
  <c r="V13" i="7" s="1"/>
  <c r="M13" i="7"/>
  <c r="W13" i="7" s="1"/>
  <c r="K18" i="7"/>
  <c r="M18" i="7"/>
  <c r="J18" i="7"/>
  <c r="K15" i="7"/>
  <c r="I15" i="7"/>
  <c r="N15" i="7"/>
  <c r="M15" i="7"/>
  <c r="L15" i="7"/>
  <c r="J15" i="7"/>
  <c r="J19" i="7"/>
  <c r="I17" i="7"/>
  <c r="J13" i="7"/>
  <c r="T13" i="7" s="1"/>
  <c r="K13" i="7"/>
  <c r="U13" i="7" s="1"/>
  <c r="J17" i="7"/>
  <c r="M16" i="7"/>
  <c r="L16" i="7"/>
  <c r="J16" i="7"/>
  <c r="K16" i="7"/>
  <c r="N16" i="7"/>
  <c r="I16" i="7"/>
  <c r="I18" i="7"/>
  <c r="L17" i="7"/>
  <c r="L18" i="7"/>
  <c r="H8" i="7"/>
  <c r="H7" i="7"/>
  <c r="F19" i="7"/>
  <c r="E19" i="7"/>
  <c r="D19" i="7"/>
  <c r="C19" i="7"/>
  <c r="B19" i="7"/>
  <c r="L19" i="7" l="1"/>
  <c r="M19" i="7"/>
  <c r="I19" i="7"/>
  <c r="K19" i="7"/>
</calcChain>
</file>

<file path=xl/sharedStrings.xml><?xml version="1.0" encoding="utf-8"?>
<sst xmlns="http://schemas.openxmlformats.org/spreadsheetml/2006/main" count="38" uniqueCount="38">
  <si>
    <t xml:space="preserve">     </t>
  </si>
  <si>
    <t>Citer cette source:</t>
  </si>
  <si>
    <t>Contacts:</t>
  </si>
  <si>
    <r>
      <rPr>
        <i/>
        <sz val="11"/>
        <color theme="1"/>
        <rFont val="Calibri"/>
        <family val="2"/>
        <scheme val="minor"/>
      </rPr>
      <t>Aggrégats de l'IPP: ISF</t>
    </r>
    <r>
      <rPr>
        <sz val="11"/>
        <color theme="1"/>
        <rFont val="Calibri"/>
        <family val="2"/>
        <scheme val="minor"/>
      </rPr>
      <t>, Institut des politiques publiques, Janvier 2012.</t>
    </r>
  </si>
  <si>
    <t>N_isf1</t>
  </si>
  <si>
    <t>N_isf2</t>
  </si>
  <si>
    <t>N_isf3</t>
  </si>
  <si>
    <t>N_isf4</t>
  </si>
  <si>
    <t>N_isf5</t>
  </si>
  <si>
    <t>N_isf6</t>
  </si>
  <si>
    <t>Y_isf1</t>
  </si>
  <si>
    <t>Y_isf2</t>
  </si>
  <si>
    <t>Y_isf3</t>
  </si>
  <si>
    <t>Y_isf4</t>
  </si>
  <si>
    <t>Y_isf5</t>
  </si>
  <si>
    <t>Y_isf6</t>
  </si>
  <si>
    <t>Annee</t>
  </si>
  <si>
    <t>N_isftot</t>
  </si>
  <si>
    <t>Sources :</t>
  </si>
  <si>
    <t>N est exprimé en valeur absolu, Y en millions d'euros</t>
  </si>
  <si>
    <t>Année 1995 : sources Zucman (2008) à partir des données de la DGI citées dans le rapport Migaud (1998)</t>
  </si>
  <si>
    <t>Année1996 : sources Zucman(2008) p.74 pour N_ISFtot et Rapport Migaud (1998) tableau "VENTILATION DU NOMBRE DE REDEVABLES, DU PRODUIT DE L'IMPÔT ET DES COTISATIONS MOYENNES SELON LA TAILLE DU PATRIMOINE EN 1995 ET EN 1996"</t>
  </si>
  <si>
    <t>Années 2003 à 2008 : Rapport CPO 2009 patrimoine des ménages : p.80,Tableau " Evolution du nombre de redevables par tranche de 2003 à 2008" et Tableau "Evolution du patrimoine taxable par tranche de 2003 à 2008"</t>
  </si>
  <si>
    <t>Années 1997 à 2002 : Rapport Marini(2004) : p.5 Tableau "Evolution du nombre de redevables par tranche de 1997 à 2002"</t>
  </si>
  <si>
    <t>Année 2001 : Rapport du conseil des impôts 2004 p.141 Tableau "Ventilation de l’ISF en 2001 par tranche de patrimoine imposable" tiré des données de la DGI</t>
  </si>
  <si>
    <t>K_cn</t>
  </si>
  <si>
    <t>Année 2010 : Tableau des dénombrements fiscaux transmis par G. Carrez lors du débat de Libé du 10/05/2011 (nom = ISF-10-05-2011-Carrez)</t>
  </si>
  <si>
    <t>Année 2009 : Rapport Carrez 2011 pp. 82-83 "Nombre de redevables par tranches d'imposition"</t>
  </si>
  <si>
    <t>patrimoine moyen par tranche</t>
  </si>
  <si>
    <t>Antoine Bozio, antoine.bozio@ipp.eu</t>
  </si>
  <si>
    <t>Jonathan Goupille, jonathan.goupille@ipp.eu</t>
  </si>
  <si>
    <t>Ce document présente les dénombrements des redevables  et du patrimoine net taxable à l'ISF par tranche de 1995 à 2008.  tels que présentés dans les différents rapports  (Rapports d'information du Sénat , Rapports du Conseil des Prélevements Obligatoires, etc.) ainsi q'une estimation des dénombrements pour les années manquantes.</t>
  </si>
  <si>
    <t>Dénombrements des redevables et du patrimoine net taxable à l'ISF</t>
  </si>
  <si>
    <t>I. Dénombrements de l'impôt de solidarité sur la fortune</t>
  </si>
  <si>
    <t>Calcul et données relatifs aux dénombrements de l'ISF</t>
  </si>
  <si>
    <t xml:space="preserve">  </t>
  </si>
  <si>
    <t xml:space="preserve">Patrimoine total        (y.c. pat. prof. non-sal.)   </t>
  </si>
  <si>
    <t>Explication estimations en rouge : 
L'idée est simple. On essaie d'estimer l'évolution du patrimoine taxable pour chaque année entre 1995 et 2001 à partir de l'évolution globale du patrimoine taxable de 1995 à 2001 . 
Pour cela, on suppose que si l'évolution du patrimoine total (Kcn) entre 95 et 96 représente 5% de l'évolution de Kcn entre 1995 et 2001, alors l'évolution du patrimoine individuel taxable à l'ISF entre 95 et 96 représente 5% de l'évolution du patrimoine individuel taxable de 95 à 2001.
La formule est donc : patrimoine 1996 = [patrimoine individuel 1995 + (Kcn96 - Kcn95)/(Kcn2001 - Kcn95) * (patrimoine individuel 2001 - patrimoine individuel 1995) ]*nbre d'individus 96
L'évolution de notre patrimoine tient donc compte de deux facteurs : l'évolution du patrimoine des individus déjà imposables l'année précédente mais également de l'entrée de personnes qui n'étaient pas imposables et qui le deviennent désormais.
Pour la cinquième et sixième tranche le problème est légèrement différent dans la mesure où il n'existait qu'une seule des deux tranches jusqu'en 1998. 
La formule est donc jusqu'en 1998 : patrimoine 1996 = [patrimoine individuel 1995 + (Kcn96 - Kcn95)/(Kcn2001 - Kcn95) * (patrimoine individuel 2001 de la cinquième et sixième tranche - patrimoine individuel 1995) ]*nbre d'individus 96
Pour la période 1999-2001, à partir de la cinquième tranche, le problème est un peu plus délicat. En effet, on passe désormais de 5 à 6 tranches. On estime donc dans un premier temps l'évolution du patrimoine imposable des cinquième et sixième tranche regroupés puis on suppose que la répartition de ce patrimoine entre la cinquième et la sixième tranche est égale à son niveau de 2001 (40% dans la cinquième tranche et 60% dans la sixième tranche). 
On applique le même raisonnement pour l'année 2002.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</si>
</sst>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 &quot;€&quot;"/>
  </numFmts>
  <fonts count="15" x14ac:knownFonts="1">
    <font>
      <sz val="11"/>
      <color theme="1"/>
      <name val="Calibri"/>
      <family val="2"/>
      <scheme val="minor"/>
    </font>
    <font>
      <sz val="10"/>
      <name val="Arial"/>
      <family val="2"/>
    </font>
    <font>
      <sz val="11"/>
      <name val="Calibri"/>
      <family val="2"/>
      <scheme val="minor"/>
    </font>
    <font>
      <b/>
      <sz val="11"/>
      <name val="Calibri"/>
      <family val="2"/>
      <scheme val="minor"/>
    </font>
    <font>
      <b/>
      <sz val="11"/>
      <color theme="1"/>
      <name val="Calibri"/>
      <family val="2"/>
      <scheme val="minor"/>
    </font>
    <font>
      <b/>
      <sz val="12"/>
      <color theme="8" tint="-0.249977111117893"/>
      <name val="Calibri"/>
      <family val="2"/>
      <scheme val="minor"/>
    </font>
    <font>
      <u/>
      <sz val="11"/>
      <color theme="10"/>
      <name val="Calibri"/>
      <family val="2"/>
    </font>
    <font>
      <u/>
      <sz val="11"/>
      <color theme="8" tint="-0.249977111117893"/>
      <name val="Calibri"/>
      <family val="2"/>
      <scheme val="minor"/>
    </font>
    <font>
      <i/>
      <sz val="11"/>
      <color theme="1"/>
      <name val="Calibri"/>
      <family val="2"/>
      <scheme val="minor"/>
    </font>
    <font>
      <sz val="10"/>
      <name val="Arial"/>
      <family val="2"/>
    </font>
    <font>
      <sz val="11"/>
      <color rgb="FFFF0000"/>
      <name val="Calibri"/>
      <family val="2"/>
      <scheme val="minor"/>
    </font>
    <font>
      <b/>
      <sz val="10"/>
      <color theme="1"/>
      <name val="Arial"/>
      <family val="2"/>
    </font>
    <font>
      <sz val="11"/>
      <name val="Calibri"/>
      <family val="2"/>
    </font>
    <font>
      <sz val="11"/>
      <color theme="1"/>
      <name val="Arial"/>
      <family val="2"/>
    </font>
    <font>
      <b/>
      <sz val="10"/>
      <name val="Arial Narrow"/>
      <family val="2"/>
    </font>
  </fonts>
  <fills count="4">
    <fill>
      <patternFill patternType="none"/>
    </fill>
    <fill>
      <patternFill patternType="gray125"/>
    </fill>
    <fill>
      <patternFill patternType="solid">
        <fgColor theme="8" tint="0.79998168889431442"/>
        <bgColor indexed="64"/>
      </patternFill>
    </fill>
    <fill>
      <patternFill patternType="solid">
        <fgColor theme="8" tint="0.39997558519241921"/>
        <bgColor indexed="64"/>
      </patternFill>
    </fill>
  </fills>
  <borders count="2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8" tint="-0.24994659260841701"/>
      </left>
      <right/>
      <top style="thin">
        <color theme="8" tint="-0.24994659260841701"/>
      </top>
      <bottom/>
      <diagonal/>
    </border>
    <border>
      <left/>
      <right/>
      <top style="thin">
        <color theme="8" tint="-0.24994659260841701"/>
      </top>
      <bottom/>
      <diagonal/>
    </border>
    <border>
      <left/>
      <right style="thin">
        <color theme="8" tint="-0.24994659260841701"/>
      </right>
      <top style="thin">
        <color theme="8" tint="-0.24994659260841701"/>
      </top>
      <bottom/>
      <diagonal/>
    </border>
    <border>
      <left style="thin">
        <color theme="8" tint="-0.24994659260841701"/>
      </left>
      <right/>
      <top/>
      <bottom/>
      <diagonal/>
    </border>
    <border>
      <left/>
      <right style="thin">
        <color theme="8" tint="-0.24994659260841701"/>
      </right>
      <top/>
      <bottom/>
      <diagonal/>
    </border>
    <border>
      <left style="thin">
        <color theme="8" tint="-0.24994659260841701"/>
      </left>
      <right/>
      <top/>
      <bottom style="thin">
        <color theme="8" tint="-0.24994659260841701"/>
      </bottom>
      <diagonal/>
    </border>
    <border>
      <left/>
      <right/>
      <top/>
      <bottom style="thin">
        <color theme="8" tint="-0.24994659260841701"/>
      </bottom>
      <diagonal/>
    </border>
    <border>
      <left/>
      <right style="thin">
        <color theme="8" tint="-0.24994659260841701"/>
      </right>
      <top/>
      <bottom style="thin">
        <color theme="8" tint="-0.24994659260841701"/>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6" fillId="0" borderId="0" applyNumberFormat="0" applyFill="0" applyBorder="0" applyAlignment="0" applyProtection="0">
      <alignment vertical="top"/>
      <protection locked="0"/>
    </xf>
    <xf numFmtId="0" fontId="9" fillId="0" borderId="0"/>
    <xf numFmtId="0" fontId="1" fillId="0" borderId="0"/>
  </cellStyleXfs>
  <cellXfs count="83">
    <xf numFmtId="0" fontId="0" fillId="0" borderId="0" xfId="0"/>
    <xf numFmtId="164" fontId="2" fillId="0" borderId="0" xfId="1" applyNumberFormat="1" applyFont="1" applyAlignment="1">
      <alignment horizontal="center"/>
    </xf>
    <xf numFmtId="164" fontId="2" fillId="0" borderId="0" xfId="1" applyNumberFormat="1" applyFont="1" applyAlignment="1">
      <alignment horizontal="center" vertical="center"/>
    </xf>
    <xf numFmtId="0" fontId="5" fillId="0" borderId="0" xfId="0" applyFont="1"/>
    <xf numFmtId="0" fontId="6" fillId="0" borderId="0" xfId="2" applyAlignment="1" applyProtection="1"/>
    <xf numFmtId="0" fontId="7" fillId="2" borderId="9" xfId="0" applyFont="1" applyFill="1" applyBorder="1"/>
    <xf numFmtId="0" fontId="0" fillId="2" borderId="10" xfId="0" applyFill="1" applyBorder="1"/>
    <xf numFmtId="0" fontId="0" fillId="2" borderId="11" xfId="0" applyFill="1" applyBorder="1"/>
    <xf numFmtId="0" fontId="4" fillId="0" borderId="0" xfId="0" applyFont="1"/>
    <xf numFmtId="0" fontId="0" fillId="2" borderId="12" xfId="0" applyFill="1" applyBorder="1"/>
    <xf numFmtId="0" fontId="0" fillId="2" borderId="0" xfId="0" applyFill="1" applyBorder="1"/>
    <xf numFmtId="0" fontId="0" fillId="2" borderId="13" xfId="0" applyFill="1" applyBorder="1"/>
    <xf numFmtId="0" fontId="7" fillId="2" borderId="12" xfId="0" applyFont="1" applyFill="1" applyBorder="1"/>
    <xf numFmtId="0" fontId="0" fillId="2" borderId="14" xfId="0" applyFill="1" applyBorder="1"/>
    <xf numFmtId="0" fontId="0" fillId="2" borderId="15" xfId="0" applyFill="1" applyBorder="1"/>
    <xf numFmtId="0" fontId="0" fillId="2" borderId="16" xfId="0" applyFill="1" applyBorder="1"/>
    <xf numFmtId="164" fontId="2" fillId="0" borderId="0" xfId="1" applyNumberFormat="1" applyFont="1" applyFill="1" applyAlignment="1">
      <alignment horizontal="center" vertical="center" wrapText="1"/>
    </xf>
    <xf numFmtId="0" fontId="0" fillId="0" borderId="0" xfId="0" applyAlignment="1">
      <alignment horizontal="center" vertical="center"/>
    </xf>
    <xf numFmtId="164" fontId="2" fillId="0" borderId="0" xfId="1" applyNumberFormat="1" applyFont="1" applyFill="1" applyAlignment="1">
      <alignment horizontal="center" vertical="center"/>
    </xf>
    <xf numFmtId="0" fontId="0" fillId="0" borderId="0" xfId="0" applyAlignment="1">
      <alignment horizontal="left" vertical="center"/>
    </xf>
    <xf numFmtId="0" fontId="2" fillId="0" borderId="0" xfId="0" applyFont="1"/>
    <xf numFmtId="0" fontId="3" fillId="0" borderId="0" xfId="1" applyFont="1" applyFill="1" applyAlignment="1">
      <alignment horizontal="center" vertical="center" wrapText="1"/>
    </xf>
    <xf numFmtId="0" fontId="0" fillId="0" borderId="0" xfId="0" applyFill="1"/>
    <xf numFmtId="0" fontId="12" fillId="0" borderId="0" xfId="2" applyFont="1" applyAlignment="1" applyProtection="1"/>
    <xf numFmtId="0" fontId="9" fillId="0" borderId="0" xfId="3"/>
    <xf numFmtId="2" fontId="11" fillId="3" borderId="0" xfId="0" applyNumberFormat="1" applyFont="1" applyFill="1" applyAlignment="1">
      <alignment horizontal="center" vertical="center"/>
    </xf>
    <xf numFmtId="0" fontId="11" fillId="3" borderId="0" xfId="0" applyFont="1" applyFill="1" applyAlignment="1">
      <alignment horizontal="center" vertical="center" wrapText="1"/>
    </xf>
    <xf numFmtId="1" fontId="13" fillId="2" borderId="0" xfId="0" applyNumberFormat="1" applyFont="1" applyFill="1" applyAlignment="1">
      <alignment horizontal="center" vertical="center"/>
    </xf>
    <xf numFmtId="3" fontId="0" fillId="0" borderId="17" xfId="0" applyNumberFormat="1" applyFont="1" applyFill="1" applyBorder="1" applyAlignment="1">
      <alignment horizontal="center" vertical="center"/>
    </xf>
    <xf numFmtId="3" fontId="0" fillId="0" borderId="19" xfId="0" applyNumberFormat="1" applyFont="1" applyFill="1" applyBorder="1" applyAlignment="1">
      <alignment horizontal="center" vertical="center"/>
    </xf>
    <xf numFmtId="3" fontId="0" fillId="0" borderId="4" xfId="0" applyNumberFormat="1" applyFont="1" applyFill="1" applyBorder="1" applyAlignment="1">
      <alignment horizontal="center" vertical="center"/>
    </xf>
    <xf numFmtId="3" fontId="0" fillId="0" borderId="0" xfId="0" applyNumberFormat="1" applyFont="1" applyFill="1" applyBorder="1" applyAlignment="1">
      <alignment horizontal="center" vertical="center"/>
    </xf>
    <xf numFmtId="3" fontId="0" fillId="0" borderId="5" xfId="0" applyNumberFormat="1" applyFont="1" applyFill="1" applyBorder="1" applyAlignment="1">
      <alignment horizontal="center" vertical="center"/>
    </xf>
    <xf numFmtId="3" fontId="0" fillId="2" borderId="5" xfId="0" applyNumberFormat="1" applyFont="1" applyFill="1" applyBorder="1" applyAlignment="1">
      <alignment horizontal="center" vertical="center"/>
    </xf>
    <xf numFmtId="3" fontId="0" fillId="0" borderId="6" xfId="0" applyNumberFormat="1" applyFont="1" applyFill="1" applyBorder="1" applyAlignment="1">
      <alignment horizontal="center" vertical="center"/>
    </xf>
    <xf numFmtId="3" fontId="0" fillId="0" borderId="7" xfId="0" applyNumberFormat="1" applyFont="1" applyFill="1" applyBorder="1" applyAlignment="1">
      <alignment horizontal="center" vertical="center"/>
    </xf>
    <xf numFmtId="3" fontId="0" fillId="2" borderId="8" xfId="0" applyNumberFormat="1" applyFont="1" applyFill="1" applyBorder="1" applyAlignment="1">
      <alignment horizontal="center" vertical="center"/>
    </xf>
    <xf numFmtId="0" fontId="1" fillId="0" borderId="0" xfId="3" applyFont="1"/>
    <xf numFmtId="0" fontId="1" fillId="0" borderId="0" xfId="3" applyFont="1" applyAlignment="1">
      <alignment horizontal="center"/>
    </xf>
    <xf numFmtId="3" fontId="9" fillId="0" borderId="0" xfId="3" applyNumberFormat="1"/>
    <xf numFmtId="0" fontId="1" fillId="0" borderId="0" xfId="0" applyFont="1" applyFill="1"/>
    <xf numFmtId="0" fontId="1" fillId="0" borderId="0" xfId="0" applyFont="1" applyFill="1" applyBorder="1"/>
    <xf numFmtId="3" fontId="10" fillId="0" borderId="4" xfId="0" applyNumberFormat="1" applyFont="1" applyFill="1" applyBorder="1" applyAlignment="1">
      <alignment horizontal="center" vertical="center"/>
    </xf>
    <xf numFmtId="0" fontId="1" fillId="0" borderId="0" xfId="3" applyFont="1" applyFill="1"/>
    <xf numFmtId="0" fontId="9" fillId="0" borderId="0" xfId="3" applyAlignment="1"/>
    <xf numFmtId="0" fontId="11"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3" fontId="0" fillId="2" borderId="0" xfId="0" applyNumberFormat="1" applyFont="1" applyFill="1" applyBorder="1" applyAlignment="1">
      <alignment horizontal="center" vertical="center"/>
    </xf>
    <xf numFmtId="3" fontId="0" fillId="2" borderId="7" xfId="0" applyNumberFormat="1" applyFont="1" applyFill="1" applyBorder="1" applyAlignment="1">
      <alignment horizontal="center" vertical="center"/>
    </xf>
    <xf numFmtId="3" fontId="10" fillId="0" borderId="0" xfId="0" applyNumberFormat="1" applyFont="1" applyFill="1" applyBorder="1" applyAlignment="1">
      <alignment horizontal="center" vertical="center"/>
    </xf>
    <xf numFmtId="0" fontId="11" fillId="0" borderId="18" xfId="0" applyFont="1" applyFill="1" applyBorder="1" applyAlignment="1">
      <alignment horizontal="center" vertical="center" wrapText="1"/>
    </xf>
    <xf numFmtId="3" fontId="10" fillId="0" borderId="5" xfId="0" applyNumberFormat="1" applyFont="1" applyFill="1" applyBorder="1" applyAlignment="1">
      <alignment horizontal="center" vertical="center"/>
    </xf>
    <xf numFmtId="0" fontId="1" fillId="0" borderId="0" xfId="3" applyFont="1" applyAlignment="1">
      <alignment horizontal="left"/>
    </xf>
    <xf numFmtId="164" fontId="2" fillId="0" borderId="18" xfId="1" applyNumberFormat="1" applyFont="1" applyFill="1" applyBorder="1" applyAlignment="1">
      <alignment horizontal="center" vertical="center" wrapText="1"/>
    </xf>
    <xf numFmtId="164" fontId="2" fillId="0" borderId="17" xfId="1" applyNumberFormat="1" applyFont="1" applyFill="1" applyBorder="1" applyAlignment="1">
      <alignment horizontal="center" vertical="center" wrapText="1"/>
    </xf>
    <xf numFmtId="164" fontId="2" fillId="0" borderId="19" xfId="1" applyNumberFormat="1" applyFont="1" applyFill="1" applyBorder="1" applyAlignment="1">
      <alignment horizontal="center" vertical="center" wrapText="1"/>
    </xf>
    <xf numFmtId="0" fontId="0" fillId="0" borderId="20" xfId="0" applyBorder="1" applyAlignment="1">
      <alignment horizontal="center" vertical="center"/>
    </xf>
    <xf numFmtId="165" fontId="0" fillId="0" borderId="18" xfId="0" applyNumberFormat="1" applyBorder="1" applyAlignment="1">
      <alignment horizontal="center" vertical="center"/>
    </xf>
    <xf numFmtId="165" fontId="0" fillId="0" borderId="17" xfId="0" applyNumberFormat="1" applyBorder="1" applyAlignment="1">
      <alignment horizontal="center" vertical="center"/>
    </xf>
    <xf numFmtId="165" fontId="0" fillId="0" borderId="19" xfId="0" applyNumberFormat="1" applyBorder="1" applyAlignment="1">
      <alignment horizontal="center" vertical="center"/>
    </xf>
    <xf numFmtId="0" fontId="0" fillId="0" borderId="1"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0"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14" fillId="0" borderId="0" xfId="4" applyFont="1" applyBorder="1" applyAlignment="1">
      <alignment horizontal="center" vertical="center" wrapText="1"/>
    </xf>
    <xf numFmtId="0" fontId="1" fillId="0" borderId="1" xfId="3" applyFont="1" applyBorder="1" applyAlignment="1">
      <alignment horizontal="left" vertical="top" wrapText="1"/>
    </xf>
    <xf numFmtId="0" fontId="1" fillId="0" borderId="2" xfId="3" applyFont="1" applyBorder="1" applyAlignment="1">
      <alignment horizontal="left" vertical="top" wrapText="1"/>
    </xf>
    <xf numFmtId="0" fontId="1" fillId="0" borderId="3" xfId="3" applyFont="1" applyBorder="1" applyAlignment="1">
      <alignment horizontal="left" vertical="top" wrapText="1"/>
    </xf>
    <xf numFmtId="0" fontId="1" fillId="0" borderId="4" xfId="3" applyFont="1" applyBorder="1" applyAlignment="1">
      <alignment horizontal="left" vertical="top" wrapText="1"/>
    </xf>
    <xf numFmtId="0" fontId="1" fillId="0" borderId="0" xfId="3" applyFont="1" applyBorder="1" applyAlignment="1">
      <alignment horizontal="left" vertical="top" wrapText="1"/>
    </xf>
    <xf numFmtId="0" fontId="1" fillId="0" borderId="5" xfId="3" applyFont="1" applyBorder="1" applyAlignment="1">
      <alignment horizontal="left" vertical="top" wrapText="1"/>
    </xf>
    <xf numFmtId="0" fontId="1" fillId="0" borderId="6" xfId="3" applyFont="1" applyBorder="1" applyAlignment="1">
      <alignment horizontal="left" vertical="top" wrapText="1"/>
    </xf>
    <xf numFmtId="0" fontId="1" fillId="0" borderId="7" xfId="3" applyFont="1" applyBorder="1" applyAlignment="1">
      <alignment horizontal="left" vertical="top" wrapText="1"/>
    </xf>
    <xf numFmtId="0" fontId="1" fillId="0" borderId="8" xfId="3" applyFont="1" applyBorder="1" applyAlignment="1">
      <alignment horizontal="left" vertical="top"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cellXfs>
  <cellStyles count="5">
    <cellStyle name="Lien hypertexte" xfId="2" builtinId="8"/>
    <cellStyle name="Normal" xfId="0" builtinId="0"/>
    <cellStyle name="Normal 2" xfId="3"/>
    <cellStyle name="Normal_AppendixTables(NationalAccountsData)" xfId="4"/>
    <cellStyle name="Normal_ComptesAPU(Principaux_impots_2007_valeur)(insee.fr12052009)"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AXIPP/Donn&#233;es%20macro/Agr&#233;gats%20IPP/Agr&#233;gats%20IPP%20-%20Comptabilit&#233;%20nationale%20base%20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mmaire"/>
      <sheetName val="CN1"/>
      <sheetName val="CN2"/>
      <sheetName val="CN2p"/>
      <sheetName val="CN3"/>
      <sheetName val="CN4"/>
      <sheetName val="CN5"/>
      <sheetName val="CN6"/>
      <sheetName val="CN7"/>
      <sheetName val="CN8"/>
      <sheetName val="CN9"/>
      <sheetName val="CN10"/>
      <sheetName val="CN11"/>
      <sheetName val="CN12"/>
      <sheetName val="CN13"/>
      <sheetName val="CN14"/>
      <sheetName val="CN15"/>
      <sheetName val="CN16"/>
      <sheetName val="CN16(p)"/>
      <sheetName val="CN17"/>
      <sheetName val="CN18"/>
      <sheetName val="CN18p"/>
      <sheetName val="CN19"/>
      <sheetName val="CN20a"/>
      <sheetName val="CN21a"/>
      <sheetName val="CN22a"/>
      <sheetName val="CN23a"/>
      <sheetName val="CN20b"/>
      <sheetName val="CN21b"/>
      <sheetName val="CN22b"/>
      <sheetName val="CN23b"/>
      <sheetName val="Données graph taux d'imposition"/>
      <sheetName val="Taux imposition"/>
      <sheetName val="Agrégats IPP - Comptabilité na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5">
          <cell r="B5">
            <v>10406.745079999999</v>
          </cell>
        </row>
        <row r="6">
          <cell r="B6">
            <v>10103.635999999999</v>
          </cell>
        </row>
        <row r="7">
          <cell r="B7">
            <v>9256.1569999999992</v>
          </cell>
        </row>
        <row r="8">
          <cell r="B8">
            <v>9193.6119999999992</v>
          </cell>
        </row>
        <row r="9">
          <cell r="B9">
            <v>9493.2160000000003</v>
          </cell>
        </row>
        <row r="10">
          <cell r="B10">
            <v>8890.6460000000006</v>
          </cell>
        </row>
        <row r="11">
          <cell r="B11">
            <v>8037.915</v>
          </cell>
        </row>
        <row r="12">
          <cell r="B12">
            <v>7085.5509999999995</v>
          </cell>
        </row>
        <row r="13">
          <cell r="B13">
            <v>6232.1770000000006</v>
          </cell>
        </row>
        <row r="14">
          <cell r="B14">
            <v>5591.01</v>
          </cell>
        </row>
        <row r="15">
          <cell r="B15">
            <v>5205.0709999999999</v>
          </cell>
        </row>
        <row r="16">
          <cell r="B16">
            <v>4987.3230000000003</v>
          </cell>
        </row>
        <row r="17">
          <cell r="B17">
            <v>4637.1100000000006</v>
          </cell>
        </row>
        <row r="18">
          <cell r="B18">
            <v>4123.8799999999992</v>
          </cell>
        </row>
        <row r="19">
          <cell r="B19">
            <v>3873.2050000000004</v>
          </cell>
        </row>
        <row r="20">
          <cell r="B20">
            <v>3728.2759999999998</v>
          </cell>
        </row>
        <row r="21">
          <cell r="B21">
            <v>3463.5970000000002</v>
          </cell>
        </row>
      </sheetData>
      <sheetData sheetId="21"/>
      <sheetData sheetId="22"/>
      <sheetData sheetId="23"/>
      <sheetData sheetId="24"/>
      <sheetData sheetId="25"/>
      <sheetData sheetId="26"/>
      <sheetData sheetId="27"/>
      <sheetData sheetId="28"/>
      <sheetData sheetId="29"/>
      <sheetData sheetId="30"/>
      <sheetData sheetId="31"/>
      <sheetData sheetId="32" refreshError="1"/>
      <sheetData sheetId="33"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52"/>
  <sheetViews>
    <sheetView workbookViewId="0">
      <selection activeCell="C12" sqref="C12"/>
    </sheetView>
  </sheetViews>
  <sheetFormatPr baseColWidth="10" defaultRowHeight="15" x14ac:dyDescent="0.25"/>
  <cols>
    <col min="2" max="2" width="2.85546875" customWidth="1"/>
    <col min="3" max="3" width="3.28515625" customWidth="1"/>
    <col min="9" max="9" width="12.140625" customWidth="1"/>
  </cols>
  <sheetData>
    <row r="2" spans="1:16" ht="15.75" x14ac:dyDescent="0.25">
      <c r="B2" s="3" t="s">
        <v>32</v>
      </c>
    </row>
    <row r="3" spans="1:16" x14ac:dyDescent="0.25">
      <c r="A3" t="s">
        <v>0</v>
      </c>
    </row>
    <row r="4" spans="1:16" x14ac:dyDescent="0.25">
      <c r="B4" s="61" t="s">
        <v>31</v>
      </c>
      <c r="C4" s="62"/>
      <c r="D4" s="62"/>
      <c r="E4" s="62"/>
      <c r="F4" s="62"/>
      <c r="G4" s="62"/>
      <c r="H4" s="62"/>
      <c r="I4" s="62"/>
      <c r="J4" s="62"/>
      <c r="K4" s="62"/>
      <c r="L4" s="63"/>
    </row>
    <row r="5" spans="1:16" x14ac:dyDescent="0.25">
      <c r="B5" s="64"/>
      <c r="C5" s="65"/>
      <c r="D5" s="65"/>
      <c r="E5" s="65"/>
      <c r="F5" s="65"/>
      <c r="G5" s="65"/>
      <c r="H5" s="65"/>
      <c r="I5" s="65"/>
      <c r="J5" s="65"/>
      <c r="K5" s="65"/>
      <c r="L5" s="66"/>
    </row>
    <row r="6" spans="1:16" x14ac:dyDescent="0.25">
      <c r="B6" s="64"/>
      <c r="C6" s="65"/>
      <c r="D6" s="65"/>
      <c r="E6" s="65"/>
      <c r="F6" s="65"/>
      <c r="G6" s="65"/>
      <c r="H6" s="65"/>
      <c r="I6" s="65"/>
      <c r="J6" s="65"/>
      <c r="K6" s="65"/>
      <c r="L6" s="66"/>
    </row>
    <row r="7" spans="1:16" x14ac:dyDescent="0.25">
      <c r="B7" s="64"/>
      <c r="C7" s="65"/>
      <c r="D7" s="65"/>
      <c r="E7" s="65"/>
      <c r="F7" s="65"/>
      <c r="G7" s="65"/>
      <c r="H7" s="65"/>
      <c r="I7" s="65"/>
      <c r="J7" s="65"/>
      <c r="K7" s="65"/>
      <c r="L7" s="66"/>
    </row>
    <row r="8" spans="1:16" x14ac:dyDescent="0.25">
      <c r="B8" s="67"/>
      <c r="C8" s="68"/>
      <c r="D8" s="68"/>
      <c r="E8" s="68"/>
      <c r="F8" s="68"/>
      <c r="G8" s="68"/>
      <c r="H8" s="68"/>
      <c r="I8" s="68"/>
      <c r="J8" s="68"/>
      <c r="K8" s="68"/>
      <c r="L8" s="69"/>
    </row>
    <row r="10" spans="1:16" x14ac:dyDescent="0.25">
      <c r="D10" s="4"/>
      <c r="J10" s="5" t="s">
        <v>1</v>
      </c>
      <c r="K10" s="6"/>
      <c r="L10" s="6"/>
      <c r="M10" s="6"/>
      <c r="N10" s="6"/>
      <c r="O10" s="6"/>
      <c r="P10" s="7"/>
    </row>
    <row r="11" spans="1:16" x14ac:dyDescent="0.25">
      <c r="B11" s="8" t="s">
        <v>33</v>
      </c>
      <c r="C11" s="4"/>
      <c r="J11" s="9" t="s">
        <v>3</v>
      </c>
      <c r="K11" s="10"/>
      <c r="L11" s="10"/>
      <c r="M11" s="10"/>
      <c r="N11" s="10"/>
      <c r="O11" s="10"/>
      <c r="P11" s="11"/>
    </row>
    <row r="12" spans="1:16" x14ac:dyDescent="0.25">
      <c r="C12" s="4">
        <v>1</v>
      </c>
      <c r="D12" t="s">
        <v>34</v>
      </c>
      <c r="J12" s="9"/>
      <c r="K12" s="10"/>
      <c r="L12" s="10"/>
      <c r="M12" s="10"/>
      <c r="N12" s="10"/>
      <c r="O12" s="10"/>
      <c r="P12" s="11"/>
    </row>
    <row r="13" spans="1:16" x14ac:dyDescent="0.25">
      <c r="C13" s="4"/>
      <c r="J13" s="12" t="s">
        <v>2</v>
      </c>
      <c r="K13" s="10"/>
      <c r="L13" s="10"/>
      <c r="M13" s="10"/>
      <c r="N13" s="10"/>
      <c r="O13" s="10"/>
      <c r="P13" s="11"/>
    </row>
    <row r="14" spans="1:16" x14ac:dyDescent="0.25">
      <c r="C14" s="4"/>
      <c r="D14" s="23"/>
      <c r="E14" s="20"/>
      <c r="F14" s="20"/>
      <c r="J14" s="12"/>
      <c r="K14" s="10"/>
      <c r="L14" s="10"/>
      <c r="M14" s="10"/>
      <c r="N14" s="10"/>
      <c r="O14" s="10"/>
      <c r="P14" s="11"/>
    </row>
    <row r="15" spans="1:16" x14ac:dyDescent="0.25">
      <c r="C15" s="4"/>
      <c r="D15" s="23"/>
      <c r="E15" s="20"/>
      <c r="F15" s="20"/>
      <c r="J15" s="9" t="s">
        <v>29</v>
      </c>
      <c r="K15" s="10"/>
      <c r="L15" s="10"/>
      <c r="M15" s="10"/>
      <c r="N15" s="10"/>
      <c r="O15" s="10"/>
      <c r="P15" s="11"/>
    </row>
    <row r="16" spans="1:16" x14ac:dyDescent="0.25">
      <c r="C16" s="20"/>
      <c r="D16" s="23"/>
      <c r="E16" s="20"/>
      <c r="F16" s="20"/>
      <c r="J16" s="13" t="s">
        <v>30</v>
      </c>
      <c r="K16" s="14"/>
      <c r="L16" s="14"/>
      <c r="M16" s="14"/>
      <c r="N16" s="14"/>
      <c r="O16" s="14"/>
      <c r="P16" s="15"/>
    </row>
    <row r="17" spans="2:6" x14ac:dyDescent="0.25">
      <c r="C17" s="20"/>
      <c r="D17" s="23"/>
      <c r="E17" s="20"/>
      <c r="F17" s="20"/>
    </row>
    <row r="18" spans="2:6" x14ac:dyDescent="0.25">
      <c r="D18" s="4"/>
    </row>
    <row r="19" spans="2:6" x14ac:dyDescent="0.25">
      <c r="B19" s="8"/>
      <c r="D19" s="4"/>
    </row>
    <row r="20" spans="2:6" x14ac:dyDescent="0.25">
      <c r="D20" s="4"/>
    </row>
    <row r="21" spans="2:6" x14ac:dyDescent="0.25">
      <c r="D21" s="4"/>
    </row>
    <row r="22" spans="2:6" x14ac:dyDescent="0.25">
      <c r="D22" s="4"/>
    </row>
    <row r="23" spans="2:6" x14ac:dyDescent="0.25">
      <c r="D23" s="4"/>
    </row>
    <row r="24" spans="2:6" x14ac:dyDescent="0.25">
      <c r="B24" s="8"/>
      <c r="C24" s="4"/>
    </row>
    <row r="25" spans="2:6" x14ac:dyDescent="0.25">
      <c r="D25" s="4"/>
    </row>
    <row r="26" spans="2:6" x14ac:dyDescent="0.25">
      <c r="D26" s="4"/>
    </row>
    <row r="27" spans="2:6" x14ac:dyDescent="0.25">
      <c r="D27" s="4"/>
    </row>
    <row r="28" spans="2:6" x14ac:dyDescent="0.25">
      <c r="B28" s="8"/>
      <c r="C28" s="4"/>
    </row>
    <row r="29" spans="2:6" x14ac:dyDescent="0.25">
      <c r="D29" s="4"/>
    </row>
    <row r="30" spans="2:6" x14ac:dyDescent="0.25">
      <c r="D30" s="4"/>
    </row>
    <row r="31" spans="2:6" x14ac:dyDescent="0.25">
      <c r="D31" s="4"/>
    </row>
    <row r="32" spans="2:6" x14ac:dyDescent="0.25">
      <c r="D32" s="4"/>
    </row>
    <row r="33" spans="2:4" x14ac:dyDescent="0.25">
      <c r="D33" s="4"/>
    </row>
    <row r="34" spans="2:4" x14ac:dyDescent="0.25">
      <c r="B34" s="8"/>
      <c r="C34" s="4"/>
      <c r="D34" s="4"/>
    </row>
    <row r="35" spans="2:4" x14ac:dyDescent="0.25">
      <c r="D35" s="4"/>
    </row>
    <row r="36" spans="2:4" x14ac:dyDescent="0.25">
      <c r="D36" s="4"/>
    </row>
    <row r="37" spans="2:4" x14ac:dyDescent="0.25">
      <c r="D37" s="4"/>
    </row>
    <row r="38" spans="2:4" x14ac:dyDescent="0.25">
      <c r="D38" s="4"/>
    </row>
    <row r="39" spans="2:4" x14ac:dyDescent="0.25">
      <c r="D39" s="4"/>
    </row>
    <row r="40" spans="2:4" x14ac:dyDescent="0.25">
      <c r="D40" s="4"/>
    </row>
    <row r="41" spans="2:4" x14ac:dyDescent="0.25">
      <c r="D41" s="4"/>
    </row>
    <row r="42" spans="2:4" x14ac:dyDescent="0.25">
      <c r="D42" s="4"/>
    </row>
    <row r="43" spans="2:4" x14ac:dyDescent="0.25">
      <c r="B43" s="8"/>
      <c r="C43" s="4"/>
    </row>
    <row r="44" spans="2:4" x14ac:dyDescent="0.25">
      <c r="D44" s="4"/>
    </row>
    <row r="45" spans="2:4" x14ac:dyDescent="0.25">
      <c r="D45" s="4"/>
    </row>
    <row r="46" spans="2:4" x14ac:dyDescent="0.25">
      <c r="D46" s="4"/>
    </row>
    <row r="47" spans="2:4" x14ac:dyDescent="0.25">
      <c r="D47" s="4"/>
    </row>
    <row r="48" spans="2:4" x14ac:dyDescent="0.25">
      <c r="D48" s="4"/>
    </row>
    <row r="49" spans="2:4" x14ac:dyDescent="0.25">
      <c r="D49" s="4"/>
    </row>
    <row r="50" spans="2:4" x14ac:dyDescent="0.25">
      <c r="D50" s="4"/>
    </row>
    <row r="51" spans="2:4" x14ac:dyDescent="0.25">
      <c r="D51" s="4"/>
    </row>
    <row r="52" spans="2:4" x14ac:dyDescent="0.25">
      <c r="B52" s="8"/>
    </row>
  </sheetData>
  <mergeCells count="1">
    <mergeCell ref="B4:L8"/>
  </mergeCells>
  <hyperlinks>
    <hyperlink ref="C12" location="'Calcul_dénombrement ISF'!A1" display="'Calcul_dénombrement ISF'!A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8"/>
  <sheetViews>
    <sheetView tabSelected="1" workbookViewId="0">
      <pane xSplit="1" ySplit="2" topLeftCell="B3" activePane="bottomRight" state="frozen"/>
      <selection pane="topRight" activeCell="B1" sqref="B1"/>
      <selection pane="bottomLeft" activeCell="A2" sqref="A2"/>
      <selection pane="bottomRight" activeCell="G11" sqref="G11"/>
    </sheetView>
  </sheetViews>
  <sheetFormatPr baseColWidth="10" defaultColWidth="15.7109375" defaultRowHeight="20.100000000000001" customHeight="1" x14ac:dyDescent="0.25"/>
  <cols>
    <col min="11" max="11" width="27.5703125" customWidth="1"/>
  </cols>
  <sheetData>
    <row r="1" spans="1:24" ht="20.100000000000001" hidden="1" customHeight="1" x14ac:dyDescent="0.25">
      <c r="P1" s="17" t="s">
        <v>25</v>
      </c>
    </row>
    <row r="2" spans="1:24" ht="46.5" customHeight="1" x14ac:dyDescent="0.25">
      <c r="A2" s="25" t="s">
        <v>16</v>
      </c>
      <c r="B2" s="26" t="s">
        <v>4</v>
      </c>
      <c r="C2" s="26" t="s">
        <v>5</v>
      </c>
      <c r="D2" s="26" t="s">
        <v>6</v>
      </c>
      <c r="E2" s="26" t="s">
        <v>7</v>
      </c>
      <c r="F2" s="26" t="s">
        <v>8</v>
      </c>
      <c r="G2" s="26" t="s">
        <v>9</v>
      </c>
      <c r="H2" s="26" t="s">
        <v>17</v>
      </c>
      <c r="I2" s="26" t="s">
        <v>10</v>
      </c>
      <c r="J2" s="26" t="s">
        <v>11</v>
      </c>
      <c r="K2" s="26" t="s">
        <v>12</v>
      </c>
      <c r="L2" s="26" t="s">
        <v>13</v>
      </c>
      <c r="M2" s="26" t="s">
        <v>14</v>
      </c>
      <c r="N2" s="26" t="s">
        <v>15</v>
      </c>
      <c r="P2" s="26" t="s">
        <v>36</v>
      </c>
    </row>
    <row r="3" spans="1:24" ht="20.100000000000001" customHeight="1" x14ac:dyDescent="0.25">
      <c r="A3" s="27">
        <v>2012</v>
      </c>
      <c r="B3" s="45"/>
      <c r="C3" s="46"/>
      <c r="D3" s="46"/>
      <c r="E3" s="46"/>
      <c r="F3" s="46"/>
      <c r="G3" s="46"/>
      <c r="H3" s="51"/>
      <c r="I3" s="45"/>
      <c r="J3" s="46"/>
      <c r="K3" s="46"/>
      <c r="L3" s="46"/>
      <c r="M3" s="46"/>
      <c r="N3" s="47"/>
      <c r="P3" s="54">
        <f>[1]CN18!$B5</f>
        <v>10406.745079999999</v>
      </c>
    </row>
    <row r="4" spans="1:24" ht="20.100000000000001" customHeight="1" x14ac:dyDescent="0.25">
      <c r="A4" s="27">
        <v>2011</v>
      </c>
      <c r="B4" s="30"/>
      <c r="C4" s="31"/>
      <c r="D4" s="31"/>
      <c r="E4" s="31"/>
      <c r="F4" s="31"/>
      <c r="G4" s="31"/>
      <c r="H4" s="28"/>
      <c r="I4" s="30"/>
      <c r="J4" s="31"/>
      <c r="K4" s="31"/>
      <c r="L4" s="31"/>
      <c r="M4" s="31"/>
      <c r="N4" s="32"/>
      <c r="O4" s="21"/>
      <c r="P4" s="55">
        <f>[1]CN18!$B6</f>
        <v>10103.635999999999</v>
      </c>
      <c r="Q4" s="21"/>
      <c r="R4" s="21"/>
      <c r="S4" s="21"/>
      <c r="T4" s="22"/>
      <c r="U4" s="22"/>
    </row>
    <row r="5" spans="1:24" ht="20.100000000000001" customHeight="1" x14ac:dyDescent="0.25">
      <c r="A5" s="27">
        <v>2010</v>
      </c>
      <c r="B5" s="30">
        <v>321156</v>
      </c>
      <c r="C5" s="31">
        <v>207580</v>
      </c>
      <c r="D5" s="31">
        <v>39259</v>
      </c>
      <c r="E5" s="31">
        <v>17485</v>
      </c>
      <c r="F5" s="31">
        <v>5018</v>
      </c>
      <c r="G5" s="31">
        <v>1700</v>
      </c>
      <c r="H5" s="28">
        <f>SUM(B5:G5)</f>
        <v>592198</v>
      </c>
      <c r="I5" s="30">
        <v>318422</v>
      </c>
      <c r="J5" s="31">
        <v>367270</v>
      </c>
      <c r="K5" s="31">
        <v>129936</v>
      </c>
      <c r="L5" s="31">
        <v>99107</v>
      </c>
      <c r="M5" s="31">
        <v>57184</v>
      </c>
      <c r="N5" s="32">
        <v>69275</v>
      </c>
      <c r="O5" s="16"/>
      <c r="P5" s="55">
        <f>[1]CN18!$B7</f>
        <v>9256.1569999999992</v>
      </c>
      <c r="Q5" s="16"/>
      <c r="R5" s="18"/>
      <c r="S5" s="22"/>
      <c r="T5" s="22"/>
      <c r="U5" s="22"/>
    </row>
    <row r="6" spans="1:24" ht="20.100000000000001" customHeight="1" x14ac:dyDescent="0.25">
      <c r="A6" s="27">
        <v>2009</v>
      </c>
      <c r="B6" s="30">
        <v>303547</v>
      </c>
      <c r="C6" s="31">
        <v>196198</v>
      </c>
      <c r="D6" s="31">
        <v>37106</v>
      </c>
      <c r="E6" s="31">
        <v>16526</v>
      </c>
      <c r="F6" s="31">
        <v>4743</v>
      </c>
      <c r="G6" s="31">
        <v>1607</v>
      </c>
      <c r="H6" s="28">
        <f>SUM(B6:G6)</f>
        <v>559727</v>
      </c>
      <c r="I6" s="42">
        <f>((I$7/B$7)+($P6-$P$7)/($P$5-$P$7)*(I$5/B$5-I$7/B$7))*B6</f>
        <v>300536.29645173688</v>
      </c>
      <c r="J6" s="50">
        <f t="shared" ref="J6:N6" si="0">((J$7/C$7)+($P6-$P$7)/($P$5-$P$7)*(J$5/C$5-J$7/C$7))*C6</f>
        <v>353247.6798472454</v>
      </c>
      <c r="K6" s="50">
        <f t="shared" si="0"/>
        <v>125991.85534125798</v>
      </c>
      <c r="L6" s="50">
        <f t="shared" si="0"/>
        <v>96487.594683252377</v>
      </c>
      <c r="M6" s="50">
        <f t="shared" si="0"/>
        <v>55678.760989849769</v>
      </c>
      <c r="N6" s="52">
        <f t="shared" si="0"/>
        <v>67168.167236397814</v>
      </c>
      <c r="O6" s="16"/>
      <c r="P6" s="55">
        <f>[1]CN18!$B8</f>
        <v>9193.6119999999992</v>
      </c>
      <c r="Q6" s="16"/>
      <c r="R6" s="2"/>
      <c r="S6" s="80" t="s">
        <v>28</v>
      </c>
      <c r="T6" s="81"/>
      <c r="U6" s="81"/>
      <c r="V6" s="81"/>
      <c r="W6" s="81"/>
      <c r="X6" s="82"/>
    </row>
    <row r="7" spans="1:24" ht="20.100000000000001" customHeight="1" x14ac:dyDescent="0.25">
      <c r="A7" s="27">
        <v>2008</v>
      </c>
      <c r="B7" s="30">
        <v>280273</v>
      </c>
      <c r="C7" s="31">
        <v>215793</v>
      </c>
      <c r="D7" s="31">
        <v>42537</v>
      </c>
      <c r="E7" s="31">
        <v>19417</v>
      </c>
      <c r="F7" s="31">
        <v>5576</v>
      </c>
      <c r="G7" s="31">
        <v>1920</v>
      </c>
      <c r="H7" s="28">
        <f>SUM(B7:G7)</f>
        <v>565516</v>
      </c>
      <c r="I7" s="30">
        <v>279380</v>
      </c>
      <c r="J7" s="31">
        <v>356306</v>
      </c>
      <c r="K7" s="31">
        <v>126961</v>
      </c>
      <c r="L7" s="31">
        <v>97516</v>
      </c>
      <c r="M7" s="31">
        <v>56286</v>
      </c>
      <c r="N7" s="32">
        <v>70619</v>
      </c>
      <c r="O7" s="1"/>
      <c r="P7" s="55">
        <f>[1]CN18!$B9</f>
        <v>9493.2160000000003</v>
      </c>
      <c r="Q7" s="1"/>
      <c r="R7" s="2"/>
      <c r="S7" s="57">
        <v>1</v>
      </c>
      <c r="T7" s="57">
        <v>2</v>
      </c>
      <c r="U7" s="57">
        <v>3</v>
      </c>
      <c r="V7" s="57">
        <v>4</v>
      </c>
      <c r="W7" s="57">
        <v>5</v>
      </c>
      <c r="X7" s="57">
        <v>6</v>
      </c>
    </row>
    <row r="8" spans="1:24" ht="20.100000000000001" customHeight="1" x14ac:dyDescent="0.25">
      <c r="A8" s="27">
        <v>2007</v>
      </c>
      <c r="B8" s="30">
        <v>255292</v>
      </c>
      <c r="C8" s="31">
        <v>207968</v>
      </c>
      <c r="D8" s="31">
        <v>39969</v>
      </c>
      <c r="E8" s="31">
        <v>17854</v>
      </c>
      <c r="F8" s="31">
        <v>5065</v>
      </c>
      <c r="G8" s="31">
        <v>1718</v>
      </c>
      <c r="H8" s="28">
        <f>SUM(B8:G8)</f>
        <v>527866</v>
      </c>
      <c r="I8" s="30">
        <v>252242</v>
      </c>
      <c r="J8" s="31">
        <v>337989</v>
      </c>
      <c r="K8" s="31">
        <v>117836</v>
      </c>
      <c r="L8" s="31">
        <v>88480</v>
      </c>
      <c r="M8" s="31">
        <v>50632</v>
      </c>
      <c r="N8" s="32">
        <v>61499</v>
      </c>
      <c r="O8" s="1"/>
      <c r="P8" s="55">
        <f>[1]CN18!$B9</f>
        <v>9493.2160000000003</v>
      </c>
      <c r="Q8" s="1"/>
      <c r="R8" s="2"/>
      <c r="S8" s="58">
        <f t="shared" ref="S8:S12" si="1">I8/B8*1000000</f>
        <v>988052.89629130566</v>
      </c>
      <c r="T8" s="58">
        <f t="shared" ref="T8:T13" si="2">J8/C8*1000000</f>
        <v>1625197.1457147254</v>
      </c>
      <c r="U8" s="58">
        <f t="shared" ref="U8:U13" si="3">K8/D8*1000000</f>
        <v>2948184.8432535217</v>
      </c>
      <c r="V8" s="58">
        <f t="shared" ref="V8:V13" si="4">L8/E8*1000000</f>
        <v>4955752.2123893807</v>
      </c>
      <c r="W8" s="58">
        <f t="shared" ref="W8:W13" si="5">M8/F8*1000000</f>
        <v>9996446.1994077004</v>
      </c>
      <c r="X8" s="58">
        <f t="shared" ref="X8:X13" si="6">N8/G8*1000000</f>
        <v>35796856.810244471</v>
      </c>
    </row>
    <row r="9" spans="1:24" ht="20.100000000000001" customHeight="1" x14ac:dyDescent="0.25">
      <c r="A9" s="27">
        <v>2006</v>
      </c>
      <c r="B9" s="30">
        <v>221151</v>
      </c>
      <c r="C9" s="31">
        <v>180268</v>
      </c>
      <c r="D9" s="31">
        <v>34409</v>
      </c>
      <c r="E9" s="31">
        <v>15306</v>
      </c>
      <c r="F9" s="31">
        <v>4280</v>
      </c>
      <c r="G9" s="31">
        <v>1442</v>
      </c>
      <c r="H9" s="28">
        <v>456856</v>
      </c>
      <c r="I9" s="30">
        <v>214994</v>
      </c>
      <c r="J9" s="31">
        <v>287961</v>
      </c>
      <c r="K9" s="31">
        <v>99598</v>
      </c>
      <c r="L9" s="31">
        <v>74453</v>
      </c>
      <c r="M9" s="31">
        <v>42042</v>
      </c>
      <c r="N9" s="32">
        <v>48963</v>
      </c>
      <c r="O9" s="1"/>
      <c r="P9" s="55">
        <f>[1]CN18!$B10</f>
        <v>8890.6460000000006</v>
      </c>
      <c r="Q9" s="1"/>
      <c r="R9" s="2"/>
      <c r="S9" s="59">
        <f t="shared" si="1"/>
        <v>972159.2938761299</v>
      </c>
      <c r="T9" s="59">
        <f t="shared" si="2"/>
        <v>1597404.9748152751</v>
      </c>
      <c r="U9" s="59">
        <f t="shared" si="3"/>
        <v>2894533.406957482</v>
      </c>
      <c r="V9" s="59">
        <f t="shared" si="4"/>
        <v>4864301.5810793154</v>
      </c>
      <c r="W9" s="59">
        <f t="shared" si="5"/>
        <v>9822897.1962616816</v>
      </c>
      <c r="X9" s="59">
        <f t="shared" si="6"/>
        <v>33954923.717059642</v>
      </c>
    </row>
    <row r="10" spans="1:24" ht="20.100000000000001" customHeight="1" x14ac:dyDescent="0.25">
      <c r="A10" s="27">
        <v>2005</v>
      </c>
      <c r="B10" s="30">
        <v>193625</v>
      </c>
      <c r="C10" s="31">
        <v>153656</v>
      </c>
      <c r="D10" s="31">
        <v>29160</v>
      </c>
      <c r="E10" s="31">
        <v>13126</v>
      </c>
      <c r="F10" s="31">
        <v>3675</v>
      </c>
      <c r="G10" s="31">
        <v>1276</v>
      </c>
      <c r="H10" s="28">
        <v>394518</v>
      </c>
      <c r="I10" s="30">
        <v>184526</v>
      </c>
      <c r="J10" s="31">
        <v>241433</v>
      </c>
      <c r="K10" s="31">
        <v>82907</v>
      </c>
      <c r="L10" s="31">
        <v>62845</v>
      </c>
      <c r="M10" s="31">
        <v>35509</v>
      </c>
      <c r="N10" s="32">
        <v>41651</v>
      </c>
      <c r="O10" s="1"/>
      <c r="P10" s="55">
        <f>[1]CN18!$B11</f>
        <v>8037.915</v>
      </c>
      <c r="Q10" s="1"/>
      <c r="R10" s="2"/>
      <c r="S10" s="59">
        <f t="shared" si="1"/>
        <v>953007.10135571333</v>
      </c>
      <c r="T10" s="59">
        <f t="shared" si="2"/>
        <v>1571256.5731243817</v>
      </c>
      <c r="U10" s="59">
        <f t="shared" si="3"/>
        <v>2843175.5829903977</v>
      </c>
      <c r="V10" s="59">
        <f t="shared" si="4"/>
        <v>4787825.6894712783</v>
      </c>
      <c r="W10" s="59">
        <f t="shared" si="5"/>
        <v>9662312.9251700677</v>
      </c>
      <c r="X10" s="59">
        <f t="shared" si="6"/>
        <v>32641849.529780567</v>
      </c>
    </row>
    <row r="11" spans="1:24" ht="20.100000000000001" customHeight="1" x14ac:dyDescent="0.25">
      <c r="A11" s="27">
        <v>2004</v>
      </c>
      <c r="B11" s="30">
        <v>160349</v>
      </c>
      <c r="C11" s="31">
        <v>131442</v>
      </c>
      <c r="D11" s="31">
        <v>25445</v>
      </c>
      <c r="E11" s="31">
        <v>11710</v>
      </c>
      <c r="F11" s="31">
        <v>3370</v>
      </c>
      <c r="G11" s="31">
        <v>1177</v>
      </c>
      <c r="H11" s="28">
        <v>335525</v>
      </c>
      <c r="I11" s="30">
        <v>150506</v>
      </c>
      <c r="J11" s="31">
        <v>203327</v>
      </c>
      <c r="K11" s="31">
        <v>71229</v>
      </c>
      <c r="L11" s="31">
        <v>55202</v>
      </c>
      <c r="M11" s="31">
        <v>31959</v>
      </c>
      <c r="N11" s="32">
        <v>39999</v>
      </c>
      <c r="O11" s="1"/>
      <c r="P11" s="55">
        <f>[1]CN18!$B12</f>
        <v>7085.5509999999995</v>
      </c>
      <c r="Q11" s="1"/>
      <c r="R11" s="2"/>
      <c r="S11" s="59">
        <f t="shared" si="1"/>
        <v>938615.14571341267</v>
      </c>
      <c r="T11" s="59">
        <f t="shared" si="2"/>
        <v>1546895.2085330412</v>
      </c>
      <c r="U11" s="59">
        <f t="shared" si="3"/>
        <v>2799331.8923167619</v>
      </c>
      <c r="V11" s="59">
        <f t="shared" si="4"/>
        <v>4714090.5209222892</v>
      </c>
      <c r="W11" s="59">
        <f t="shared" si="5"/>
        <v>9483382.7893175073</v>
      </c>
      <c r="X11" s="59">
        <f t="shared" si="6"/>
        <v>33983857.264231101</v>
      </c>
    </row>
    <row r="12" spans="1:24" ht="20.100000000000001" customHeight="1" x14ac:dyDescent="0.25">
      <c r="A12" s="27">
        <v>2003</v>
      </c>
      <c r="B12" s="30">
        <v>148018</v>
      </c>
      <c r="C12" s="31">
        <v>112759</v>
      </c>
      <c r="D12" s="31">
        <v>21858</v>
      </c>
      <c r="E12" s="31">
        <v>10042</v>
      </c>
      <c r="F12" s="31">
        <v>3044</v>
      </c>
      <c r="G12" s="31">
        <v>1074</v>
      </c>
      <c r="H12" s="28">
        <v>299656</v>
      </c>
      <c r="I12" s="30">
        <v>137803</v>
      </c>
      <c r="J12" s="31">
        <v>174265</v>
      </c>
      <c r="K12" s="31">
        <v>61172</v>
      </c>
      <c r="L12" s="31">
        <v>47297</v>
      </c>
      <c r="M12" s="31">
        <v>28904</v>
      </c>
      <c r="N12" s="32">
        <v>37272</v>
      </c>
      <c r="O12" s="1"/>
      <c r="P12" s="55">
        <f>[1]CN18!$B13</f>
        <v>6232.1770000000006</v>
      </c>
      <c r="Q12" s="1"/>
      <c r="R12" s="2"/>
      <c r="S12" s="59">
        <f t="shared" si="1"/>
        <v>930988.12306611356</v>
      </c>
      <c r="T12" s="59">
        <f t="shared" si="2"/>
        <v>1545464.2201509415</v>
      </c>
      <c r="U12" s="59">
        <f t="shared" si="3"/>
        <v>2798609.204867783</v>
      </c>
      <c r="V12" s="59">
        <f t="shared" si="4"/>
        <v>4709918.3429595698</v>
      </c>
      <c r="W12" s="59">
        <f t="shared" si="5"/>
        <v>9495400.7884362675</v>
      </c>
      <c r="X12" s="59">
        <f t="shared" si="6"/>
        <v>34703910.614525139</v>
      </c>
    </row>
    <row r="13" spans="1:24" ht="20.100000000000001" customHeight="1" x14ac:dyDescent="0.25">
      <c r="A13" s="27">
        <v>2002</v>
      </c>
      <c r="B13" s="30">
        <v>134083</v>
      </c>
      <c r="C13" s="31">
        <v>109547</v>
      </c>
      <c r="D13" s="31">
        <v>22485</v>
      </c>
      <c r="E13" s="31">
        <v>10756</v>
      </c>
      <c r="F13" s="31">
        <v>3361</v>
      </c>
      <c r="G13" s="31">
        <v>1202</v>
      </c>
      <c r="H13" s="28">
        <v>285521</v>
      </c>
      <c r="I13" s="42">
        <f>((I$14/B$14)+($P13-$P$14)/($P$12-$P$14)*(I$12/B$12-I$14/B$14))*B13</f>
        <v>124864.6536976452</v>
      </c>
      <c r="J13" s="50">
        <f t="shared" ref="J13:N13" si="7">((J$14/C$14)+($P13-$P$14)/($P$12-$P$14)*(J$12/C$12-J$14/C$14))*C13</f>
        <v>170385.47203407719</v>
      </c>
      <c r="K13" s="50">
        <f t="shared" si="7"/>
        <v>63096.827133115119</v>
      </c>
      <c r="L13" s="50">
        <f t="shared" si="7"/>
        <v>50730.683444556831</v>
      </c>
      <c r="M13" s="50">
        <f t="shared" si="7"/>
        <v>32151.925923806706</v>
      </c>
      <c r="N13" s="52">
        <f t="shared" si="7"/>
        <v>43586.333939896504</v>
      </c>
      <c r="O13" s="16"/>
      <c r="P13" s="55">
        <f>[1]CN18!$B14</f>
        <v>5591.01</v>
      </c>
      <c r="Q13" s="16"/>
      <c r="R13" s="16"/>
      <c r="S13" s="60">
        <f>I13/B13*1000000</f>
        <v>931248.95548015181</v>
      </c>
      <c r="T13" s="60">
        <f t="shared" si="2"/>
        <v>1555364.1088672185</v>
      </c>
      <c r="U13" s="60">
        <f t="shared" si="3"/>
        <v>2806174.2109457469</v>
      </c>
      <c r="V13" s="60">
        <f t="shared" si="4"/>
        <v>4716500.8780733384</v>
      </c>
      <c r="W13" s="60">
        <f t="shared" si="5"/>
        <v>9566178.4956282973</v>
      </c>
      <c r="X13" s="60">
        <f t="shared" si="6"/>
        <v>36261509.101411402</v>
      </c>
    </row>
    <row r="14" spans="1:24" ht="20.100000000000001" customHeight="1" x14ac:dyDescent="0.25">
      <c r="A14" s="27">
        <v>2001</v>
      </c>
      <c r="B14" s="30">
        <v>125594</v>
      </c>
      <c r="C14" s="31">
        <v>105474</v>
      </c>
      <c r="D14" s="31">
        <v>22148</v>
      </c>
      <c r="E14" s="31">
        <v>11401</v>
      </c>
      <c r="F14" s="31">
        <v>3530</v>
      </c>
      <c r="G14" s="31">
        <v>1301</v>
      </c>
      <c r="H14" s="28">
        <v>271140</v>
      </c>
      <c r="I14" s="30">
        <v>116979</v>
      </c>
      <c r="J14" s="31">
        <v>164679</v>
      </c>
      <c r="K14" s="31">
        <v>62252</v>
      </c>
      <c r="L14" s="31">
        <v>53818</v>
      </c>
      <c r="M14" s="31">
        <v>33919</v>
      </c>
      <c r="N14" s="32">
        <v>48396</v>
      </c>
      <c r="O14" s="16"/>
      <c r="P14" s="55">
        <f>[1]CN18!$B15</f>
        <v>5205.0709999999999</v>
      </c>
      <c r="Q14" s="16"/>
      <c r="R14" s="16"/>
    </row>
    <row r="15" spans="1:24" ht="20.100000000000001" customHeight="1" x14ac:dyDescent="0.25">
      <c r="A15" s="27">
        <v>2000</v>
      </c>
      <c r="B15" s="30">
        <v>113209</v>
      </c>
      <c r="C15" s="31">
        <v>96121</v>
      </c>
      <c r="D15" s="31">
        <v>20204</v>
      </c>
      <c r="E15" s="31">
        <v>10629</v>
      </c>
      <c r="F15" s="31">
        <v>3261</v>
      </c>
      <c r="G15" s="31">
        <v>1232</v>
      </c>
      <c r="H15" s="28">
        <v>246735</v>
      </c>
      <c r="I15" s="42">
        <f t="shared" ref="I15:L18" si="8">((I$20/B$20)+($P15-$P$20)/($P$14-$P$20)*(I$14/B$14-I$20/B$20))*B15</f>
        <v>104898.50126130214</v>
      </c>
      <c r="J15" s="50">
        <f t="shared" si="8"/>
        <v>149292.68760722259</v>
      </c>
      <c r="K15" s="50">
        <f t="shared" si="8"/>
        <v>56533.799817176623</v>
      </c>
      <c r="L15" s="50">
        <f t="shared" si="8"/>
        <v>49972.308527513931</v>
      </c>
      <c r="M15" s="50">
        <f>((M$20/F$20)+($P15-$P$20)/($P$14-$P$20)*((M$14+$N$14)/($G$14+F$14)-M$20/F$20))*($F15+$G15)*$M$14/($M$14+$N$14)</f>
        <v>31418.96668667117</v>
      </c>
      <c r="N15" s="52">
        <f>((M$20/F$20)+($P15-$P$20)/($P$14-$P$20)*((M$14+$N$14)/($G$14+F$14)-M$20/F$20))*($F15+$G15)*$N$14/($M$14+$N$14)</f>
        <v>44828.925138363098</v>
      </c>
      <c r="O15" s="16"/>
      <c r="P15" s="55">
        <f>[1]CN18!$B16</f>
        <v>4987.3230000000003</v>
      </c>
      <c r="Q15" s="16"/>
      <c r="R15" s="16"/>
    </row>
    <row r="16" spans="1:24" ht="20.100000000000001" customHeight="1" x14ac:dyDescent="0.25">
      <c r="A16" s="27">
        <v>1999</v>
      </c>
      <c r="B16" s="30">
        <v>103055</v>
      </c>
      <c r="C16" s="31">
        <v>80586</v>
      </c>
      <c r="D16" s="31">
        <v>16460</v>
      </c>
      <c r="E16" s="31">
        <v>8394</v>
      </c>
      <c r="F16" s="31">
        <v>2548</v>
      </c>
      <c r="G16" s="31">
        <v>965</v>
      </c>
      <c r="H16" s="28">
        <v>213283</v>
      </c>
      <c r="I16" s="42">
        <f t="shared" si="8"/>
        <v>94691.912022068384</v>
      </c>
      <c r="J16" s="50">
        <f t="shared" si="8"/>
        <v>124107.97644327606</v>
      </c>
      <c r="K16" s="50">
        <f t="shared" si="8"/>
        <v>45724.52401860417</v>
      </c>
      <c r="L16" s="50">
        <f t="shared" si="8"/>
        <v>39208.515034332013</v>
      </c>
      <c r="M16" s="50">
        <f>((M$20/F$20)+($P16-$P$20)/($P$14-$P$20)*((M$14+$N$14)/($G$14+F$14)-M$20/F$20))*($F16+$G16)*$M$14/($M$14+$N$14)</f>
        <v>24406.376498814745</v>
      </c>
      <c r="N16" s="52">
        <f>((M$20/F$20)+($P16-$P$20)/($P$14-$P$20)*((M$14+$N$14)/($G$14+F$14)-M$20/F$20))*($F16+$G16)*$N$14/($M$14+$N$14)</f>
        <v>34823.284797212131</v>
      </c>
      <c r="O16" s="16"/>
      <c r="P16" s="55">
        <f>[1]CN18!$B17</f>
        <v>4637.1100000000006</v>
      </c>
      <c r="Q16" s="16"/>
      <c r="R16" s="16"/>
    </row>
    <row r="17" spans="1:18" ht="20.100000000000001" customHeight="1" x14ac:dyDescent="0.25">
      <c r="A17" s="27">
        <v>1998</v>
      </c>
      <c r="B17" s="30">
        <v>96357</v>
      </c>
      <c r="C17" s="31">
        <v>71424</v>
      </c>
      <c r="D17" s="31">
        <v>14557</v>
      </c>
      <c r="E17" s="31">
        <v>7265</v>
      </c>
      <c r="F17" s="31">
        <v>3131</v>
      </c>
      <c r="G17" s="48"/>
      <c r="H17" s="28">
        <v>193944</v>
      </c>
      <c r="I17" s="42">
        <f t="shared" si="8"/>
        <v>87444.050354973049</v>
      </c>
      <c r="J17" s="50">
        <f t="shared" si="8"/>
        <v>108626.07610259841</v>
      </c>
      <c r="K17" s="50">
        <f t="shared" si="8"/>
        <v>40006.553751732325</v>
      </c>
      <c r="L17" s="50">
        <f t="shared" si="8"/>
        <v>33610.326184205995</v>
      </c>
      <c r="M17" s="50">
        <f t="shared" ref="M17:M19" si="9">((M$20/F$20)+($P17-$P$20)/($P$14-$P$20)*((M$14+$N$14)/($G$14+F$14)-M$20/F$20))*(F17+G17)</f>
        <v>52283.274229614915</v>
      </c>
      <c r="N17" s="33"/>
      <c r="O17" s="16"/>
      <c r="P17" s="55">
        <f>[1]CN18!$B18</f>
        <v>4123.8799999999992</v>
      </c>
      <c r="Q17" s="16"/>
      <c r="R17" s="16"/>
    </row>
    <row r="18" spans="1:18" ht="20.100000000000001" customHeight="1" x14ac:dyDescent="0.25">
      <c r="A18" s="27">
        <v>1997</v>
      </c>
      <c r="B18" s="30">
        <v>92072</v>
      </c>
      <c r="C18" s="31">
        <v>64511</v>
      </c>
      <c r="D18" s="31">
        <v>12927</v>
      </c>
      <c r="E18" s="31">
        <v>6562</v>
      </c>
      <c r="F18" s="31">
        <v>2827</v>
      </c>
      <c r="G18" s="48"/>
      <c r="H18" s="28">
        <v>179886</v>
      </c>
      <c r="I18" s="42">
        <f t="shared" si="8"/>
        <v>83045.106039990162</v>
      </c>
      <c r="J18" s="50">
        <f t="shared" si="8"/>
        <v>97507.185555402175</v>
      </c>
      <c r="K18" s="50">
        <f t="shared" si="8"/>
        <v>35339.677894136097</v>
      </c>
      <c r="L18" s="50">
        <f t="shared" si="8"/>
        <v>30214.805966122625</v>
      </c>
      <c r="M18" s="50">
        <f t="shared" si="9"/>
        <v>46983.838034130575</v>
      </c>
      <c r="N18" s="33"/>
      <c r="O18" s="16"/>
      <c r="P18" s="55">
        <f>[1]CN18!$B19</f>
        <v>3873.2050000000004</v>
      </c>
      <c r="Q18" s="16"/>
      <c r="R18" s="16"/>
    </row>
    <row r="19" spans="1:18" ht="20.100000000000001" customHeight="1" x14ac:dyDescent="0.25">
      <c r="A19" s="27">
        <v>1996</v>
      </c>
      <c r="B19" s="30">
        <f>0.525*H19</f>
        <v>91626.150000000009</v>
      </c>
      <c r="C19" s="31">
        <f>35.5%*H19</f>
        <v>61956.729999999996</v>
      </c>
      <c r="D19" s="31">
        <f>7%*H19</f>
        <v>12216.820000000002</v>
      </c>
      <c r="E19" s="31">
        <f>3.5%*H19</f>
        <v>6108.4100000000008</v>
      </c>
      <c r="F19" s="31">
        <f>1.5%*H19</f>
        <v>2617.89</v>
      </c>
      <c r="G19" s="48"/>
      <c r="H19" s="28">
        <v>174526</v>
      </c>
      <c r="I19" s="42">
        <f>((I$20/B$20)+($P19-$P$20)/($P$14-$P$20)*(I$14/B$14-I$20/B$20))*B19</f>
        <v>82349.36204797079</v>
      </c>
      <c r="J19" s="50">
        <f>((J$20/C$20)+($P19-$P$20)/($P$14-$P$20)*(J$14/C$14-J$20/C$20))*C19</f>
        <v>93310.425583255172</v>
      </c>
      <c r="K19" s="50">
        <f>((K$20/D$20)+($P19-$P$20)/($P$14-$P$20)*(K$14/D$14-K$20/D$20))*D19</f>
        <v>33295.913185438068</v>
      </c>
      <c r="L19" s="50">
        <f>((L$20/E$20)+($P19-$P$20)/($P$14-$P$20)*(L$14/E$14-L$20/E$20))*E19</f>
        <v>28049.173088752814</v>
      </c>
      <c r="M19" s="50">
        <f t="shared" si="9"/>
        <v>43389.069403618749</v>
      </c>
      <c r="N19" s="33"/>
      <c r="O19" s="16"/>
      <c r="P19" s="55">
        <f>[1]CN18!$B20</f>
        <v>3728.2759999999998</v>
      </c>
      <c r="Q19" s="16"/>
      <c r="R19" s="16"/>
    </row>
    <row r="20" spans="1:18" ht="20.100000000000001" customHeight="1" x14ac:dyDescent="0.25">
      <c r="A20" s="27">
        <v>1995</v>
      </c>
      <c r="B20" s="34">
        <v>89746</v>
      </c>
      <c r="C20" s="35">
        <v>63455</v>
      </c>
      <c r="D20" s="35">
        <v>12418</v>
      </c>
      <c r="E20" s="35">
        <v>6304</v>
      </c>
      <c r="F20" s="35">
        <v>2648</v>
      </c>
      <c r="G20" s="49"/>
      <c r="H20" s="29">
        <v>174571</v>
      </c>
      <c r="I20" s="34">
        <v>80134.37</v>
      </c>
      <c r="J20" s="35">
        <v>94938.39</v>
      </c>
      <c r="K20" s="35">
        <v>33654.339999999997</v>
      </c>
      <c r="L20" s="35">
        <v>28802.04</v>
      </c>
      <c r="M20" s="35">
        <v>43667.5</v>
      </c>
      <c r="N20" s="36"/>
      <c r="O20" s="16"/>
      <c r="P20" s="56">
        <f>[1]CN18!$B21</f>
        <v>3463.5970000000002</v>
      </c>
      <c r="Q20" s="16"/>
      <c r="R20" s="16"/>
    </row>
    <row r="21" spans="1:18" ht="20.100000000000001" customHeight="1" x14ac:dyDescent="0.25">
      <c r="B21" s="37" t="s">
        <v>19</v>
      </c>
      <c r="C21" s="24"/>
      <c r="D21" s="24"/>
      <c r="E21" s="24"/>
      <c r="F21" s="39"/>
      <c r="G21" s="24"/>
      <c r="H21" s="24"/>
      <c r="I21" s="24"/>
      <c r="J21" s="24"/>
      <c r="K21" s="24"/>
      <c r="L21" s="24"/>
      <c r="P21" s="70" t="s">
        <v>35</v>
      </c>
    </row>
    <row r="22" spans="1:18" ht="20.100000000000001" customHeight="1" x14ac:dyDescent="0.25">
      <c r="A22" s="38" t="s">
        <v>18</v>
      </c>
      <c r="B22" s="37" t="s">
        <v>20</v>
      </c>
      <c r="C22" s="24"/>
      <c r="D22" s="24"/>
      <c r="E22" s="24"/>
      <c r="F22" s="24"/>
      <c r="G22" s="24"/>
      <c r="H22" s="24"/>
      <c r="I22" s="24"/>
      <c r="J22" s="24"/>
      <c r="K22" s="24"/>
      <c r="L22" s="24"/>
      <c r="P22" s="70"/>
    </row>
    <row r="23" spans="1:18" ht="20.100000000000001" customHeight="1" x14ac:dyDescent="0.25">
      <c r="A23" s="24"/>
      <c r="B23" s="37" t="s">
        <v>21</v>
      </c>
      <c r="C23" s="24"/>
      <c r="D23" s="24"/>
      <c r="E23" s="24"/>
      <c r="F23" s="24"/>
      <c r="G23" s="24"/>
      <c r="H23" s="24"/>
      <c r="I23" s="24"/>
      <c r="J23" s="24"/>
      <c r="K23" s="24"/>
      <c r="L23" s="24"/>
    </row>
    <row r="24" spans="1:18" ht="20.100000000000001" customHeight="1" x14ac:dyDescent="0.25">
      <c r="A24" s="24"/>
      <c r="B24" s="40" t="s">
        <v>23</v>
      </c>
      <c r="C24" s="24"/>
      <c r="D24" s="24"/>
      <c r="E24" s="24"/>
      <c r="F24" s="24"/>
      <c r="G24" s="24"/>
      <c r="H24" s="24"/>
      <c r="I24" s="24"/>
      <c r="J24" s="24"/>
      <c r="K24" s="24"/>
      <c r="L24" s="24"/>
    </row>
    <row r="25" spans="1:18" ht="20.100000000000001" customHeight="1" x14ac:dyDescent="0.25">
      <c r="A25" s="24"/>
      <c r="B25" s="41" t="s">
        <v>24</v>
      </c>
      <c r="C25" s="24"/>
      <c r="D25" s="24"/>
      <c r="E25" s="24"/>
      <c r="F25" s="24"/>
      <c r="G25" s="24"/>
      <c r="H25" s="24"/>
      <c r="I25" s="24"/>
      <c r="J25" s="24"/>
      <c r="K25" s="24"/>
      <c r="L25" s="24"/>
    </row>
    <row r="26" spans="1:18" ht="20.100000000000001" customHeight="1" x14ac:dyDescent="0.25">
      <c r="A26" s="24"/>
      <c r="B26" s="37" t="s">
        <v>22</v>
      </c>
      <c r="C26" s="24"/>
      <c r="D26" s="24"/>
      <c r="E26" s="24"/>
      <c r="F26" s="24"/>
      <c r="G26" s="24"/>
      <c r="H26" s="24"/>
      <c r="I26" s="24"/>
      <c r="J26" s="24"/>
      <c r="K26" s="24"/>
      <c r="L26" s="24"/>
    </row>
    <row r="27" spans="1:18" ht="20.100000000000001" customHeight="1" x14ac:dyDescent="0.25">
      <c r="A27" s="24"/>
      <c r="B27" s="37" t="s">
        <v>27</v>
      </c>
      <c r="C27" s="24"/>
      <c r="D27" s="24"/>
      <c r="E27" s="24"/>
      <c r="F27" s="24"/>
      <c r="G27" s="24"/>
      <c r="H27" s="24"/>
      <c r="I27" s="24"/>
      <c r="J27" s="24"/>
      <c r="K27" s="24"/>
      <c r="L27" s="24"/>
    </row>
    <row r="28" spans="1:18" ht="20.100000000000001" customHeight="1" x14ac:dyDescent="0.25">
      <c r="A28" s="24"/>
      <c r="B28" s="53" t="s">
        <v>26</v>
      </c>
      <c r="C28" s="24"/>
      <c r="D28" s="24"/>
      <c r="E28" s="24"/>
      <c r="F28" s="24"/>
      <c r="G28" s="24"/>
      <c r="H28" s="24"/>
      <c r="I28" s="24"/>
      <c r="J28" s="24"/>
      <c r="K28" s="24"/>
      <c r="L28" s="24"/>
    </row>
    <row r="29" spans="1:18" ht="20.100000000000001" customHeight="1" x14ac:dyDescent="0.25">
      <c r="A29" s="24"/>
      <c r="B29" s="37"/>
      <c r="C29" s="24"/>
      <c r="D29" s="24"/>
      <c r="E29" s="24"/>
      <c r="F29" s="24"/>
      <c r="G29" s="24"/>
      <c r="H29" s="24"/>
      <c r="I29" s="24"/>
      <c r="J29" s="24"/>
      <c r="K29" s="24"/>
      <c r="L29" s="24"/>
    </row>
    <row r="30" spans="1:18" ht="20.100000000000001" customHeight="1" x14ac:dyDescent="0.25">
      <c r="A30" s="24"/>
      <c r="B30" s="43"/>
      <c r="C30" s="24"/>
      <c r="D30" s="24"/>
      <c r="E30" s="24"/>
      <c r="F30" s="24"/>
      <c r="G30" s="24"/>
      <c r="H30" s="24"/>
      <c r="I30" s="24"/>
      <c r="J30" s="24"/>
      <c r="K30" s="24"/>
      <c r="L30" s="24"/>
    </row>
    <row r="31" spans="1:18" ht="20.100000000000001" customHeight="1" x14ac:dyDescent="0.25">
      <c r="A31" s="24"/>
      <c r="B31" s="37"/>
      <c r="C31" s="24"/>
      <c r="D31" s="24"/>
      <c r="E31" s="24"/>
      <c r="F31" s="24"/>
      <c r="G31" s="24"/>
      <c r="H31" s="24"/>
      <c r="I31" s="24"/>
      <c r="J31" s="24"/>
      <c r="K31" s="24"/>
      <c r="L31" s="24"/>
    </row>
    <row r="32" spans="1:18" ht="20.100000000000001" customHeight="1" x14ac:dyDescent="0.25">
      <c r="A32" s="24"/>
      <c r="B32" s="71" t="s">
        <v>37</v>
      </c>
      <c r="C32" s="72"/>
      <c r="D32" s="72"/>
      <c r="E32" s="72"/>
      <c r="F32" s="72"/>
      <c r="G32" s="72"/>
      <c r="H32" s="72"/>
      <c r="I32" s="72"/>
      <c r="J32" s="72"/>
      <c r="K32" s="73"/>
      <c r="L32" s="44"/>
      <c r="M32" s="44"/>
      <c r="N32" s="44"/>
      <c r="O32" s="44"/>
    </row>
    <row r="33" spans="2:15" ht="20.100000000000001" customHeight="1" x14ac:dyDescent="0.25">
      <c r="B33" s="74"/>
      <c r="C33" s="75"/>
      <c r="D33" s="75"/>
      <c r="E33" s="75"/>
      <c r="F33" s="75"/>
      <c r="G33" s="75"/>
      <c r="H33" s="75"/>
      <c r="I33" s="75"/>
      <c r="J33" s="75"/>
      <c r="K33" s="76"/>
      <c r="L33" s="44"/>
      <c r="M33" s="44"/>
      <c r="N33" s="44"/>
      <c r="O33" s="44"/>
    </row>
    <row r="34" spans="2:15" ht="20.100000000000001" customHeight="1" x14ac:dyDescent="0.25">
      <c r="B34" s="74"/>
      <c r="C34" s="75"/>
      <c r="D34" s="75"/>
      <c r="E34" s="75"/>
      <c r="F34" s="75"/>
      <c r="G34" s="75"/>
      <c r="H34" s="75"/>
      <c r="I34" s="75"/>
      <c r="J34" s="75"/>
      <c r="K34" s="76"/>
      <c r="L34" s="44"/>
      <c r="M34" s="44"/>
      <c r="N34" s="44"/>
      <c r="O34" s="44"/>
    </row>
    <row r="35" spans="2:15" ht="20.100000000000001" customHeight="1" x14ac:dyDescent="0.25">
      <c r="B35" s="74"/>
      <c r="C35" s="75"/>
      <c r="D35" s="75"/>
      <c r="E35" s="75"/>
      <c r="F35" s="75"/>
      <c r="G35" s="75"/>
      <c r="H35" s="75"/>
      <c r="I35" s="75"/>
      <c r="J35" s="75"/>
      <c r="K35" s="76"/>
      <c r="L35" s="44"/>
      <c r="M35" s="44"/>
      <c r="N35" s="44"/>
      <c r="O35" s="44"/>
    </row>
    <row r="36" spans="2:15" ht="20.100000000000001" customHeight="1" x14ac:dyDescent="0.25">
      <c r="B36" s="74"/>
      <c r="C36" s="75"/>
      <c r="D36" s="75"/>
      <c r="E36" s="75"/>
      <c r="F36" s="75"/>
      <c r="G36" s="75"/>
      <c r="H36" s="75"/>
      <c r="I36" s="75"/>
      <c r="J36" s="75"/>
      <c r="K36" s="76"/>
      <c r="L36" s="44"/>
      <c r="M36" s="44"/>
      <c r="N36" s="44"/>
      <c r="O36" s="44"/>
    </row>
    <row r="37" spans="2:15" ht="20.100000000000001" customHeight="1" x14ac:dyDescent="0.25">
      <c r="B37" s="74"/>
      <c r="C37" s="75"/>
      <c r="D37" s="75"/>
      <c r="E37" s="75"/>
      <c r="F37" s="75"/>
      <c r="G37" s="75"/>
      <c r="H37" s="75"/>
      <c r="I37" s="75"/>
      <c r="J37" s="75"/>
      <c r="K37" s="76"/>
      <c r="L37" s="44"/>
      <c r="M37" s="44"/>
      <c r="N37" s="44"/>
      <c r="O37" s="44"/>
    </row>
    <row r="38" spans="2:15" ht="20.100000000000001" customHeight="1" x14ac:dyDescent="0.25">
      <c r="B38" s="74"/>
      <c r="C38" s="75"/>
      <c r="D38" s="75"/>
      <c r="E38" s="75"/>
      <c r="F38" s="75"/>
      <c r="G38" s="75"/>
      <c r="H38" s="75"/>
      <c r="I38" s="75"/>
      <c r="J38" s="75"/>
      <c r="K38" s="76"/>
      <c r="L38" s="44"/>
      <c r="M38" s="44"/>
      <c r="N38" s="44"/>
      <c r="O38" s="44"/>
    </row>
    <row r="39" spans="2:15" ht="20.100000000000001" customHeight="1" x14ac:dyDescent="0.25">
      <c r="B39" s="74"/>
      <c r="C39" s="75"/>
      <c r="D39" s="75"/>
      <c r="E39" s="75"/>
      <c r="F39" s="75"/>
      <c r="G39" s="75"/>
      <c r="H39" s="75"/>
      <c r="I39" s="75"/>
      <c r="J39" s="75"/>
      <c r="K39" s="76"/>
      <c r="L39" s="44"/>
      <c r="M39" s="44"/>
      <c r="N39" s="44"/>
      <c r="O39" s="44"/>
    </row>
    <row r="40" spans="2:15" ht="20.100000000000001" customHeight="1" x14ac:dyDescent="0.25">
      <c r="B40" s="74"/>
      <c r="C40" s="75"/>
      <c r="D40" s="75"/>
      <c r="E40" s="75"/>
      <c r="F40" s="75"/>
      <c r="G40" s="75"/>
      <c r="H40" s="75"/>
      <c r="I40" s="75"/>
      <c r="J40" s="75"/>
      <c r="K40" s="76"/>
      <c r="L40" s="44"/>
      <c r="M40" s="44"/>
      <c r="N40" s="44"/>
      <c r="O40" s="44"/>
    </row>
    <row r="41" spans="2:15" ht="20.100000000000001" customHeight="1" x14ac:dyDescent="0.25">
      <c r="B41" s="74"/>
      <c r="C41" s="75"/>
      <c r="D41" s="75"/>
      <c r="E41" s="75"/>
      <c r="F41" s="75"/>
      <c r="G41" s="75"/>
      <c r="H41" s="75"/>
      <c r="I41" s="75"/>
      <c r="J41" s="75"/>
      <c r="K41" s="76"/>
      <c r="L41" s="44"/>
      <c r="M41" s="44"/>
      <c r="N41" s="44"/>
      <c r="O41" s="44"/>
    </row>
    <row r="42" spans="2:15" ht="20.100000000000001" customHeight="1" x14ac:dyDescent="0.25">
      <c r="B42" s="74"/>
      <c r="C42" s="75"/>
      <c r="D42" s="75"/>
      <c r="E42" s="75"/>
      <c r="F42" s="75"/>
      <c r="G42" s="75"/>
      <c r="H42" s="75"/>
      <c r="I42" s="75"/>
      <c r="J42" s="75"/>
      <c r="K42" s="76"/>
      <c r="L42" s="44"/>
      <c r="M42" s="44"/>
      <c r="N42" s="44"/>
      <c r="O42" s="44"/>
    </row>
    <row r="43" spans="2:15" ht="20.100000000000001" customHeight="1" x14ac:dyDescent="0.25">
      <c r="B43" s="77"/>
      <c r="C43" s="78"/>
      <c r="D43" s="78"/>
      <c r="E43" s="78"/>
      <c r="F43" s="78"/>
      <c r="G43" s="78"/>
      <c r="H43" s="78"/>
      <c r="I43" s="78"/>
      <c r="J43" s="78"/>
      <c r="K43" s="79"/>
      <c r="L43" s="44"/>
      <c r="M43" s="44"/>
      <c r="N43" s="44"/>
      <c r="O43" s="44"/>
    </row>
    <row r="44" spans="2:15" ht="20.100000000000001" customHeight="1" x14ac:dyDescent="0.25">
      <c r="B44" s="44"/>
      <c r="C44" s="44"/>
      <c r="D44" s="44"/>
      <c r="E44" s="44"/>
      <c r="F44" s="44"/>
      <c r="G44" s="44"/>
      <c r="H44" s="44"/>
      <c r="I44" s="44"/>
      <c r="J44" s="44"/>
      <c r="K44" s="44"/>
      <c r="L44" s="44"/>
      <c r="M44" s="44"/>
      <c r="N44" s="44"/>
      <c r="O44" s="44"/>
    </row>
    <row r="45" spans="2:15" ht="20.100000000000001" customHeight="1" x14ac:dyDescent="0.25">
      <c r="B45" s="44"/>
      <c r="C45" s="44"/>
      <c r="D45" s="44"/>
      <c r="E45" s="44"/>
      <c r="F45" s="44"/>
      <c r="G45" s="44"/>
      <c r="H45" s="44"/>
      <c r="I45" s="44"/>
      <c r="J45" s="44"/>
      <c r="K45" s="44"/>
      <c r="L45" s="44"/>
      <c r="M45" s="44"/>
      <c r="N45" s="44"/>
      <c r="O45" s="44"/>
    </row>
    <row r="46" spans="2:15" ht="20.100000000000001" customHeight="1" x14ac:dyDescent="0.25">
      <c r="B46" s="44"/>
      <c r="C46" s="44"/>
      <c r="D46" s="44"/>
      <c r="E46" s="44"/>
      <c r="F46" s="44"/>
      <c r="G46" s="44"/>
      <c r="H46" s="44"/>
      <c r="I46" s="44"/>
      <c r="J46" s="44"/>
      <c r="K46" s="44"/>
      <c r="L46" s="44"/>
      <c r="M46" s="44"/>
      <c r="N46" s="44"/>
      <c r="O46" s="44"/>
    </row>
    <row r="47" spans="2:15" ht="20.100000000000001" customHeight="1" x14ac:dyDescent="0.25">
      <c r="B47" s="44"/>
      <c r="C47" s="44"/>
      <c r="D47" s="44"/>
      <c r="E47" s="44"/>
      <c r="F47" s="44"/>
      <c r="G47" s="44"/>
      <c r="H47" s="44"/>
      <c r="I47" s="44"/>
      <c r="J47" s="44"/>
      <c r="K47" s="44"/>
      <c r="L47" s="44"/>
      <c r="M47" s="44"/>
      <c r="N47" s="44"/>
      <c r="O47" s="44"/>
    </row>
    <row r="48" spans="2:15" ht="20.100000000000001" customHeight="1" x14ac:dyDescent="0.25">
      <c r="B48" s="44"/>
      <c r="C48" s="44"/>
      <c r="D48" s="44"/>
      <c r="E48" s="44"/>
      <c r="F48" s="44"/>
      <c r="G48" s="44"/>
      <c r="H48" s="44"/>
      <c r="I48" s="44"/>
      <c r="J48" s="44"/>
      <c r="K48" s="44"/>
      <c r="L48" s="44"/>
      <c r="M48" s="44"/>
      <c r="N48" s="44"/>
      <c r="O48" s="44"/>
    </row>
    <row r="49" spans="2:15" ht="20.100000000000001" customHeight="1" x14ac:dyDescent="0.25">
      <c r="B49" s="44"/>
      <c r="C49" s="44"/>
      <c r="D49" s="44"/>
      <c r="E49" s="44"/>
      <c r="F49" s="44"/>
      <c r="G49" s="44"/>
      <c r="H49" s="44"/>
      <c r="I49" s="44"/>
      <c r="J49" s="44"/>
      <c r="K49" s="44"/>
      <c r="L49" s="44"/>
      <c r="M49" s="44"/>
      <c r="N49" s="44"/>
      <c r="O49" s="44"/>
    </row>
    <row r="50" spans="2:15" ht="20.100000000000001" customHeight="1" x14ac:dyDescent="0.25">
      <c r="B50" s="44"/>
      <c r="C50" s="44"/>
      <c r="D50" s="44"/>
      <c r="E50" s="44"/>
      <c r="F50" s="44"/>
      <c r="G50" s="44"/>
      <c r="H50" s="44"/>
      <c r="I50" s="44"/>
      <c r="J50" s="44"/>
      <c r="K50" s="44"/>
      <c r="L50" s="44"/>
      <c r="M50" s="44"/>
      <c r="N50" s="44"/>
      <c r="O50" s="44"/>
    </row>
    <row r="51" spans="2:15" ht="20.100000000000001" customHeight="1" x14ac:dyDescent="0.25">
      <c r="B51" s="44"/>
      <c r="C51" s="44"/>
      <c r="D51" s="44"/>
      <c r="E51" s="44"/>
      <c r="F51" s="44"/>
      <c r="G51" s="44"/>
      <c r="H51" s="44"/>
      <c r="I51" s="44"/>
      <c r="J51" s="44"/>
      <c r="K51" s="44"/>
      <c r="L51" s="44"/>
      <c r="M51" s="44"/>
      <c r="N51" s="44"/>
      <c r="O51" s="44"/>
    </row>
    <row r="52" spans="2:15" ht="20.100000000000001" customHeight="1" x14ac:dyDescent="0.25">
      <c r="B52" s="44"/>
      <c r="C52" s="44"/>
      <c r="D52" s="44"/>
      <c r="E52" s="44"/>
      <c r="F52" s="44"/>
      <c r="G52" s="44"/>
      <c r="H52" s="44"/>
      <c r="I52" s="44"/>
      <c r="J52" s="44"/>
      <c r="K52" s="44"/>
      <c r="L52" s="44"/>
      <c r="M52" s="44"/>
      <c r="N52" s="44"/>
      <c r="O52" s="44"/>
    </row>
    <row r="53" spans="2:15" ht="20.100000000000001" customHeight="1" x14ac:dyDescent="0.25">
      <c r="B53" s="44"/>
      <c r="C53" s="44"/>
      <c r="D53" s="44"/>
      <c r="E53" s="44"/>
      <c r="F53" s="44"/>
      <c r="G53" s="44"/>
      <c r="H53" s="44"/>
      <c r="I53" s="44"/>
      <c r="J53" s="44"/>
      <c r="K53" s="44"/>
      <c r="L53" s="44"/>
      <c r="M53" s="44"/>
      <c r="N53" s="44"/>
      <c r="O53" s="44"/>
    </row>
    <row r="54" spans="2:15" ht="20.100000000000001" customHeight="1" x14ac:dyDescent="0.25">
      <c r="B54" s="44"/>
      <c r="C54" s="44"/>
      <c r="D54" s="44"/>
      <c r="E54" s="44"/>
      <c r="F54" s="44"/>
      <c r="G54" s="44"/>
      <c r="H54" s="44"/>
      <c r="I54" s="44"/>
      <c r="J54" s="44"/>
      <c r="K54" s="44"/>
      <c r="L54" s="44"/>
      <c r="M54" s="44"/>
      <c r="N54" s="44"/>
      <c r="O54" s="44"/>
    </row>
    <row r="55" spans="2:15" ht="20.100000000000001" customHeight="1" x14ac:dyDescent="0.25">
      <c r="B55" s="44"/>
      <c r="C55" s="44"/>
      <c r="D55" s="44"/>
      <c r="E55" s="44"/>
      <c r="F55" s="44"/>
      <c r="G55" s="44"/>
      <c r="H55" s="44"/>
      <c r="I55" s="44"/>
      <c r="J55" s="44"/>
      <c r="K55" s="44"/>
      <c r="L55" s="44"/>
      <c r="M55" s="44"/>
      <c r="N55" s="44"/>
      <c r="O55" s="44"/>
    </row>
    <row r="56" spans="2:15" ht="20.100000000000001" customHeight="1" x14ac:dyDescent="0.25">
      <c r="B56" s="44"/>
      <c r="C56" s="44"/>
      <c r="D56" s="44"/>
      <c r="E56" s="44"/>
      <c r="F56" s="44"/>
      <c r="G56" s="44"/>
      <c r="H56" s="44"/>
      <c r="I56" s="44"/>
      <c r="J56" s="44"/>
      <c r="K56" s="44"/>
      <c r="L56" s="44"/>
      <c r="M56" s="44"/>
      <c r="N56" s="44"/>
      <c r="O56" s="44"/>
    </row>
    <row r="57" spans="2:15" ht="20.100000000000001" customHeight="1" x14ac:dyDescent="0.25">
      <c r="B57" s="44"/>
      <c r="C57" s="44"/>
      <c r="D57" s="44"/>
      <c r="E57" s="44"/>
      <c r="F57" s="44"/>
      <c r="G57" s="44"/>
      <c r="H57" s="44"/>
      <c r="I57" s="44"/>
      <c r="J57" s="44"/>
      <c r="K57" s="44"/>
      <c r="L57" s="44"/>
      <c r="M57" s="44"/>
      <c r="N57" s="44"/>
      <c r="O57" s="44"/>
    </row>
    <row r="58" spans="2:15" ht="20.100000000000001" customHeight="1" x14ac:dyDescent="0.25">
      <c r="B58" s="44"/>
      <c r="C58" s="44"/>
      <c r="D58" s="44"/>
      <c r="E58" s="44"/>
      <c r="F58" s="44"/>
      <c r="G58" s="44"/>
      <c r="H58" s="44"/>
      <c r="I58" s="44"/>
      <c r="J58" s="44"/>
      <c r="K58" s="44"/>
      <c r="L58" s="44"/>
      <c r="M58" s="44"/>
      <c r="N58" s="44"/>
      <c r="O58" s="44"/>
    </row>
    <row r="59" spans="2:15" ht="20.100000000000001" customHeight="1" x14ac:dyDescent="0.25">
      <c r="B59" s="44"/>
      <c r="C59" s="44"/>
      <c r="D59" s="44"/>
      <c r="E59" s="44"/>
      <c r="F59" s="44"/>
      <c r="G59" s="44"/>
      <c r="H59" s="44"/>
      <c r="I59" s="44"/>
      <c r="J59" s="44"/>
      <c r="K59" s="44"/>
      <c r="L59" s="44"/>
      <c r="M59" s="44"/>
      <c r="N59" s="44"/>
      <c r="O59" s="44"/>
    </row>
    <row r="60" spans="2:15" ht="20.100000000000001" customHeight="1" x14ac:dyDescent="0.25">
      <c r="B60" s="44"/>
      <c r="C60" s="44"/>
      <c r="D60" s="44"/>
      <c r="E60" s="44"/>
      <c r="F60" s="44"/>
      <c r="G60" s="44"/>
      <c r="H60" s="44"/>
      <c r="I60" s="44"/>
      <c r="J60" s="44"/>
      <c r="K60" s="44"/>
      <c r="L60" s="44"/>
      <c r="M60" s="44"/>
      <c r="N60" s="44"/>
      <c r="O60" s="44"/>
    </row>
    <row r="61" spans="2:15" ht="20.100000000000001" customHeight="1" x14ac:dyDescent="0.25">
      <c r="B61" s="44"/>
      <c r="C61" s="44"/>
      <c r="D61" s="44"/>
      <c r="E61" s="44"/>
      <c r="F61" s="44"/>
      <c r="G61" s="44"/>
      <c r="H61" s="44"/>
      <c r="I61" s="44"/>
      <c r="J61" s="44"/>
      <c r="K61" s="44"/>
      <c r="L61" s="44"/>
      <c r="M61" s="44"/>
      <c r="N61" s="44"/>
      <c r="O61" s="44"/>
    </row>
    <row r="62" spans="2:15" ht="20.100000000000001" customHeight="1" x14ac:dyDescent="0.25">
      <c r="B62" s="44"/>
      <c r="C62" s="44"/>
      <c r="D62" s="44"/>
      <c r="E62" s="44"/>
      <c r="F62" s="44"/>
      <c r="G62" s="44"/>
      <c r="H62" s="44"/>
      <c r="I62" s="44"/>
      <c r="J62" s="44"/>
      <c r="K62" s="44"/>
      <c r="L62" s="44"/>
      <c r="M62" s="44"/>
      <c r="N62" s="44"/>
      <c r="O62" s="44"/>
    </row>
    <row r="63" spans="2:15" ht="20.100000000000001" customHeight="1" x14ac:dyDescent="0.25">
      <c r="B63" s="44"/>
      <c r="C63" s="44"/>
      <c r="D63" s="44"/>
      <c r="E63" s="44"/>
      <c r="F63" s="44"/>
      <c r="G63" s="44"/>
      <c r="H63" s="44"/>
      <c r="I63" s="44"/>
      <c r="J63" s="44"/>
      <c r="K63" s="44"/>
      <c r="L63" s="44"/>
      <c r="M63" s="44"/>
      <c r="N63" s="44"/>
      <c r="O63" s="44"/>
    </row>
    <row r="64" spans="2:15" ht="20.100000000000001" customHeight="1" x14ac:dyDescent="0.25">
      <c r="B64" s="44"/>
      <c r="C64" s="44"/>
      <c r="D64" s="44"/>
      <c r="E64" s="44"/>
      <c r="F64" s="44"/>
      <c r="G64" s="44"/>
      <c r="H64" s="44"/>
      <c r="I64" s="44"/>
      <c r="J64" s="44"/>
      <c r="K64" s="44"/>
      <c r="L64" s="44"/>
      <c r="M64" s="44"/>
      <c r="N64" s="44"/>
      <c r="O64" s="44"/>
    </row>
    <row r="65" spans="2:15" ht="20.100000000000001" customHeight="1" x14ac:dyDescent="0.25">
      <c r="B65" s="44"/>
      <c r="C65" s="44"/>
      <c r="D65" s="44"/>
      <c r="E65" s="44"/>
      <c r="F65" s="44"/>
      <c r="G65" s="44"/>
      <c r="H65" s="44"/>
      <c r="I65" s="44"/>
      <c r="J65" s="44"/>
      <c r="K65" s="44"/>
      <c r="L65" s="44"/>
      <c r="M65" s="44"/>
      <c r="N65" s="44"/>
      <c r="O65" s="44"/>
    </row>
    <row r="66" spans="2:15" ht="20.100000000000001" customHeight="1" x14ac:dyDescent="0.25">
      <c r="B66" s="44"/>
      <c r="C66" s="44"/>
      <c r="D66" s="44"/>
      <c r="E66" s="44"/>
      <c r="F66" s="44"/>
      <c r="G66" s="44"/>
      <c r="H66" s="44"/>
      <c r="I66" s="44"/>
      <c r="J66" s="44"/>
      <c r="K66" s="44"/>
      <c r="L66" s="44"/>
      <c r="M66" s="44"/>
      <c r="N66" s="44"/>
      <c r="O66" s="44"/>
    </row>
    <row r="67" spans="2:15" ht="20.100000000000001" customHeight="1" x14ac:dyDescent="0.25">
      <c r="B67" s="44"/>
      <c r="C67" s="44"/>
      <c r="D67" s="44"/>
      <c r="E67" s="44"/>
      <c r="F67" s="44"/>
      <c r="G67" s="44"/>
      <c r="H67" s="44"/>
      <c r="I67" s="44"/>
      <c r="J67" s="44"/>
      <c r="K67" s="44"/>
      <c r="L67" s="44"/>
      <c r="M67" s="44"/>
      <c r="N67" s="44"/>
      <c r="O67" s="44"/>
    </row>
    <row r="68" spans="2:15" ht="20.100000000000001" customHeight="1" x14ac:dyDescent="0.25">
      <c r="B68" s="44"/>
      <c r="C68" s="44"/>
      <c r="D68" s="44"/>
      <c r="E68" s="44"/>
      <c r="F68" s="44"/>
      <c r="G68" s="44"/>
      <c r="H68" s="44"/>
      <c r="I68" s="44"/>
      <c r="J68" s="44"/>
      <c r="K68" s="44"/>
      <c r="L68" s="44"/>
      <c r="M68" s="44"/>
      <c r="N68" s="44"/>
      <c r="O68" s="44"/>
    </row>
    <row r="69" spans="2:15" ht="20.100000000000001" customHeight="1" x14ac:dyDescent="0.25">
      <c r="B69" s="44"/>
      <c r="C69" s="44"/>
      <c r="D69" s="44"/>
      <c r="E69" s="44"/>
      <c r="F69" s="44"/>
      <c r="G69" s="44"/>
      <c r="H69" s="44"/>
      <c r="I69" s="44"/>
      <c r="J69" s="44"/>
      <c r="K69" s="44"/>
      <c r="L69" s="44"/>
      <c r="M69" s="44"/>
      <c r="N69" s="44"/>
      <c r="O69" s="44"/>
    </row>
    <row r="70" spans="2:15" ht="20.100000000000001" customHeight="1" x14ac:dyDescent="0.25">
      <c r="B70" s="44"/>
      <c r="C70" s="44"/>
      <c r="D70" s="44"/>
      <c r="E70" s="44"/>
      <c r="F70" s="44"/>
      <c r="G70" s="44"/>
      <c r="H70" s="44"/>
      <c r="I70" s="44"/>
      <c r="J70" s="44"/>
      <c r="K70" s="44"/>
      <c r="L70" s="44"/>
      <c r="M70" s="44"/>
      <c r="N70" s="44"/>
      <c r="O70" s="44"/>
    </row>
    <row r="71" spans="2:15" ht="20.100000000000001" customHeight="1" x14ac:dyDescent="0.25">
      <c r="B71" s="44"/>
      <c r="C71" s="44"/>
      <c r="D71" s="44"/>
      <c r="E71" s="44"/>
      <c r="F71" s="44"/>
      <c r="G71" s="44"/>
      <c r="H71" s="44"/>
      <c r="I71" s="44"/>
      <c r="J71" s="44"/>
      <c r="K71" s="44"/>
      <c r="L71" s="44"/>
      <c r="M71" s="44"/>
      <c r="N71" s="44"/>
      <c r="O71" s="44"/>
    </row>
    <row r="72" spans="2:15" ht="20.100000000000001" customHeight="1" x14ac:dyDescent="0.25">
      <c r="B72" s="44"/>
      <c r="C72" s="44"/>
      <c r="D72" s="44"/>
      <c r="E72" s="44"/>
      <c r="F72" s="44"/>
      <c r="G72" s="44"/>
      <c r="H72" s="44"/>
      <c r="I72" s="44"/>
      <c r="J72" s="44"/>
      <c r="K72" s="44"/>
      <c r="L72" s="44"/>
      <c r="M72" s="44"/>
      <c r="N72" s="44"/>
      <c r="O72" s="44"/>
    </row>
    <row r="73" spans="2:15" ht="20.100000000000001" customHeight="1" x14ac:dyDescent="0.25">
      <c r="B73" s="44"/>
      <c r="C73" s="44"/>
      <c r="D73" s="44"/>
      <c r="E73" s="44"/>
      <c r="F73" s="44"/>
      <c r="G73" s="44"/>
      <c r="H73" s="44"/>
      <c r="I73" s="44"/>
      <c r="J73" s="44"/>
      <c r="K73" s="44"/>
      <c r="L73" s="44"/>
      <c r="M73" s="44"/>
      <c r="N73" s="44"/>
      <c r="O73" s="44"/>
    </row>
    <row r="74" spans="2:15" ht="20.100000000000001" customHeight="1" x14ac:dyDescent="0.25">
      <c r="B74" s="44"/>
      <c r="C74" s="44"/>
      <c r="D74" s="44"/>
      <c r="E74" s="44"/>
      <c r="F74" s="44"/>
      <c r="G74" s="44"/>
      <c r="H74" s="44"/>
      <c r="I74" s="44"/>
      <c r="J74" s="44"/>
      <c r="K74" s="44"/>
      <c r="L74" s="44"/>
      <c r="M74" s="44"/>
      <c r="N74" s="44"/>
      <c r="O74" s="44"/>
    </row>
    <row r="75" spans="2:15" ht="20.100000000000001" customHeight="1" x14ac:dyDescent="0.25">
      <c r="B75" s="44"/>
      <c r="C75" s="44"/>
      <c r="D75" s="44"/>
      <c r="E75" s="44"/>
      <c r="F75" s="44"/>
      <c r="G75" s="44"/>
      <c r="H75" s="44"/>
      <c r="I75" s="44"/>
      <c r="J75" s="44"/>
      <c r="K75" s="44"/>
      <c r="L75" s="44"/>
      <c r="M75" s="44"/>
      <c r="N75" s="44"/>
      <c r="O75" s="44"/>
    </row>
    <row r="76" spans="2:15" ht="20.100000000000001" customHeight="1" x14ac:dyDescent="0.25">
      <c r="B76" s="44"/>
      <c r="C76" s="44"/>
      <c r="D76" s="44"/>
      <c r="E76" s="44"/>
      <c r="F76" s="44"/>
      <c r="G76" s="44"/>
      <c r="H76" s="44"/>
      <c r="I76" s="44"/>
      <c r="J76" s="44"/>
      <c r="K76" s="44"/>
      <c r="L76" s="44"/>
      <c r="M76" s="44"/>
      <c r="N76" s="44"/>
      <c r="O76" s="44"/>
    </row>
    <row r="77" spans="2:15" ht="20.100000000000001" customHeight="1" x14ac:dyDescent="0.25">
      <c r="B77" s="44"/>
      <c r="C77" s="44"/>
      <c r="D77" s="44"/>
      <c r="E77" s="44"/>
      <c r="F77" s="44"/>
      <c r="G77" s="44"/>
      <c r="H77" s="44"/>
      <c r="I77" s="44"/>
      <c r="J77" s="44"/>
      <c r="K77" s="44"/>
      <c r="L77" s="44"/>
      <c r="M77" s="44"/>
      <c r="N77" s="44"/>
      <c r="O77" s="44"/>
    </row>
    <row r="78" spans="2:15" ht="20.100000000000001" customHeight="1" x14ac:dyDescent="0.25">
      <c r="B78" s="44"/>
      <c r="C78" s="44"/>
      <c r="D78" s="44"/>
      <c r="E78" s="44"/>
      <c r="F78" s="44"/>
      <c r="G78" s="44"/>
      <c r="H78" s="44"/>
      <c r="I78" s="44"/>
      <c r="J78" s="44"/>
      <c r="K78" s="44"/>
      <c r="L78" s="44"/>
      <c r="M78" s="44"/>
      <c r="N78" s="44"/>
      <c r="O78" s="44"/>
    </row>
    <row r="79" spans="2:15" ht="20.100000000000001" customHeight="1" x14ac:dyDescent="0.25">
      <c r="B79" s="44"/>
      <c r="C79" s="44"/>
      <c r="D79" s="44"/>
      <c r="E79" s="44"/>
      <c r="F79" s="44"/>
      <c r="G79" s="44"/>
      <c r="H79" s="44"/>
      <c r="I79" s="44"/>
      <c r="J79" s="44"/>
      <c r="K79" s="44"/>
      <c r="L79" s="44"/>
      <c r="M79" s="44"/>
      <c r="N79" s="44"/>
      <c r="O79" s="44"/>
    </row>
    <row r="80" spans="2:15" ht="20.100000000000001" customHeight="1" x14ac:dyDescent="0.25">
      <c r="B80" s="44"/>
      <c r="C80" s="44"/>
      <c r="D80" s="44"/>
      <c r="E80" s="44"/>
      <c r="F80" s="44"/>
      <c r="G80" s="44"/>
      <c r="H80" s="44"/>
      <c r="I80" s="44"/>
      <c r="J80" s="44"/>
      <c r="K80" s="44"/>
      <c r="L80" s="44"/>
      <c r="M80" s="44"/>
      <c r="N80" s="44"/>
      <c r="O80" s="44"/>
    </row>
    <row r="81" spans="2:15" ht="20.100000000000001" customHeight="1" x14ac:dyDescent="0.25">
      <c r="B81" s="44"/>
      <c r="C81" s="44"/>
      <c r="D81" s="44"/>
      <c r="E81" s="44"/>
      <c r="F81" s="44"/>
      <c r="G81" s="44"/>
      <c r="H81" s="44"/>
      <c r="I81" s="44"/>
      <c r="J81" s="44"/>
      <c r="K81" s="44"/>
      <c r="L81" s="44"/>
      <c r="M81" s="44"/>
      <c r="N81" s="44"/>
      <c r="O81" s="44"/>
    </row>
    <row r="82" spans="2:15" ht="20.100000000000001" customHeight="1" x14ac:dyDescent="0.25">
      <c r="B82" s="44"/>
      <c r="C82" s="44"/>
      <c r="D82" s="44"/>
      <c r="E82" s="44"/>
      <c r="F82" s="44"/>
      <c r="G82" s="44"/>
      <c r="H82" s="44"/>
      <c r="I82" s="44"/>
      <c r="J82" s="44"/>
      <c r="K82" s="44"/>
      <c r="L82" s="44"/>
      <c r="M82" s="44"/>
      <c r="N82" s="44"/>
      <c r="O82" s="44"/>
    </row>
    <row r="83" spans="2:15" ht="20.100000000000001" customHeight="1" x14ac:dyDescent="0.25">
      <c r="B83" s="44"/>
      <c r="C83" s="44"/>
      <c r="D83" s="44"/>
      <c r="E83" s="44"/>
      <c r="F83" s="44"/>
      <c r="G83" s="44"/>
      <c r="H83" s="44"/>
      <c r="I83" s="44"/>
      <c r="J83" s="44"/>
      <c r="K83" s="44"/>
      <c r="L83" s="44"/>
      <c r="M83" s="44"/>
      <c r="N83" s="44"/>
      <c r="O83" s="44"/>
    </row>
    <row r="84" spans="2:15" ht="20.100000000000001" customHeight="1" x14ac:dyDescent="0.25">
      <c r="B84" s="44"/>
      <c r="C84" s="44"/>
      <c r="D84" s="44"/>
      <c r="E84" s="44"/>
      <c r="F84" s="44"/>
      <c r="G84" s="44"/>
      <c r="H84" s="44"/>
      <c r="I84" s="44"/>
      <c r="J84" s="44"/>
      <c r="K84" s="44"/>
      <c r="L84" s="44"/>
      <c r="M84" s="44"/>
      <c r="N84" s="44"/>
      <c r="O84" s="44"/>
    </row>
    <row r="85" spans="2:15" ht="20.100000000000001" customHeight="1" x14ac:dyDescent="0.25">
      <c r="B85" s="44"/>
      <c r="C85" s="44"/>
      <c r="D85" s="44"/>
      <c r="E85" s="44"/>
      <c r="F85" s="44"/>
      <c r="G85" s="44"/>
      <c r="H85" s="44"/>
      <c r="I85" s="44"/>
      <c r="J85" s="44"/>
      <c r="K85" s="44"/>
      <c r="L85" s="44"/>
      <c r="M85" s="44"/>
      <c r="N85" s="44"/>
      <c r="O85" s="44"/>
    </row>
    <row r="86" spans="2:15" ht="20.100000000000001" customHeight="1" x14ac:dyDescent="0.25">
      <c r="B86" s="44"/>
      <c r="C86" s="44"/>
      <c r="D86" s="44"/>
      <c r="E86" s="44"/>
      <c r="F86" s="44"/>
      <c r="G86" s="44"/>
      <c r="H86" s="44"/>
      <c r="I86" s="44"/>
      <c r="J86" s="44"/>
      <c r="K86" s="44"/>
      <c r="L86" s="44"/>
      <c r="M86" s="44"/>
      <c r="N86" s="44"/>
      <c r="O86" s="44"/>
    </row>
    <row r="87" spans="2:15" ht="20.100000000000001" customHeight="1" x14ac:dyDescent="0.25">
      <c r="B87" s="44"/>
      <c r="C87" s="44"/>
      <c r="D87" s="44"/>
      <c r="E87" s="44"/>
      <c r="F87" s="44"/>
      <c r="G87" s="44"/>
      <c r="H87" s="44"/>
      <c r="I87" s="44"/>
      <c r="J87" s="44"/>
      <c r="K87" s="44"/>
      <c r="L87" s="44"/>
      <c r="M87" s="44"/>
      <c r="N87" s="44"/>
      <c r="O87" s="44"/>
    </row>
    <row r="88" spans="2:15" ht="20.100000000000001" customHeight="1" x14ac:dyDescent="0.25">
      <c r="B88" s="19"/>
    </row>
  </sheetData>
  <mergeCells count="3">
    <mergeCell ref="P21:P22"/>
    <mergeCell ref="B32:K43"/>
    <mergeCell ref="S6:X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Sommaire</vt:lpstr>
      <vt:lpstr>Calcul_dénombrement ISF</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Antoine Bozio</dc:creator>
  <cp:lastModifiedBy>Brice Fabre</cp:lastModifiedBy>
  <dcterms:created xsi:type="dcterms:W3CDTF">2012-01-24T16:43:54Z</dcterms:created>
  <dcterms:modified xsi:type="dcterms:W3CDTF">2012-06-05T15:52:19Z</dcterms:modified>
</cp:coreProperties>
</file>